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Приложение 3" sheetId="1" r:id="rId1"/>
  </sheets>
  <externalReferences>
    <externalReference r:id="rId4"/>
  </externalReferences>
  <definedNames>
    <definedName name="_xlnm._FilterDatabase" localSheetId="0" hidden="1">'Приложение 3'!$A$8:$AN$44</definedName>
    <definedName name="Z_00257AC7_AF12_4A04_9993_1463C7AD64F4_.wvu.FilterData" localSheetId="0" hidden="1">'Приложение 3'!$A$8:$AL$44</definedName>
    <definedName name="Z_0031A6B1_2E83_4CAF_AEAE_603B66BA1995_.wvu.FilterData" localSheetId="0" hidden="1">'Приложение 3'!$A$8:$AL$44</definedName>
    <definedName name="Z_04C2860F_1932_498E_ABE4_D283AA08C9B8_.wvu.FilterData" localSheetId="0" hidden="1">'Приложение 3'!$A$8:$AN$44</definedName>
    <definedName name="Z_06815801_3C0A_44F7_8BDB_CC16BDE7E351_.wvu.PrintTitles" localSheetId="0" hidden="1">'Приложение 3'!$B:$E,'Приложение 3'!$3:$8</definedName>
    <definedName name="Z_11106EF7_25BE_42E7_A66A_736DA1878041_.wvu.PrintTitles" localSheetId="0" hidden="1">'Приложение 3'!$B:$E,'Приложение 3'!$3:$8</definedName>
    <definedName name="Z_115F32C5_D919_4635_B0CD_217C0EDCBFAA_.wvu.FilterData" localSheetId="0" hidden="1">'Приложение 3'!$A$8:$AN$44</definedName>
    <definedName name="Z_17ADB4EC_5008_4A3A_87AE_425B3D8918F7_.wvu.FilterData" localSheetId="0" hidden="1">'Приложение 3'!$A$8:$AN$44</definedName>
    <definedName name="Z_181254DB_22AB_474B_A2DB_7EB29BB41356_.wvu.FilterData" localSheetId="0" hidden="1">'Приложение 3'!$A$8:$AL$44</definedName>
    <definedName name="Z_190AEC56_B84A_4E44_88B9_3F826E14ACF8_.wvu.FilterData" localSheetId="0" hidden="1">'Приложение 3'!$A$8:$AL$44</definedName>
    <definedName name="Z_1984962B_384F_4CB1_9C3C_DCA40ED43CE2_.wvu.FilterData" localSheetId="0" hidden="1">'Приложение 3'!$A$8:$AN$44</definedName>
    <definedName name="Z_1B21F3DE_54AF_409E_A15A_AE4A1A1CBB8A_.wvu.FilterData" localSheetId="0" hidden="1">'Приложение 3'!$A$8:$AN$44</definedName>
    <definedName name="Z_1C4F67E7_16F9_47B1_A990_71F8C1C04EA4_.wvu.FilterData" localSheetId="0" hidden="1">'Приложение 3'!$A$8:$AL$44</definedName>
    <definedName name="Z_1F4B3B35_EAB6_4389_8966_150DE03D9210_.wvu.FilterData" localSheetId="0" hidden="1">'Приложение 3'!$A$8:$AL$44</definedName>
    <definedName name="Z_20C66D8E_9A1C_4CE1_9BEA_773BD5221219_.wvu.FilterData" localSheetId="0" hidden="1">'Приложение 3'!$A$8:$AL$44</definedName>
    <definedName name="Z_26E67190_8454_457C_BDDB_79F567C72300_.wvu.FilterData" localSheetId="0" hidden="1">'Приложение 3'!$A$8:$AN$44</definedName>
    <definedName name="Z_27C5822E_7B21_4A1D_B223_AD7F07BA6B9E_.wvu.FilterData" localSheetId="0" hidden="1">'Приложение 3'!$A$8:$AN$44</definedName>
    <definedName name="Z_29E08D83_03A1_41F2_A6E2_3DB0A8BFD1B8_.wvu.FilterData" localSheetId="0" hidden="1">'Приложение 3'!$A$8:$AL$44</definedName>
    <definedName name="Z_29E08D83_03A1_41F2_A6E2_3DB0A8BFD1B8_.wvu.PrintTitles" localSheetId="0" hidden="1">'Приложение 3'!$B:$E,'Приложение 3'!$3:$8</definedName>
    <definedName name="Z_2B089BFF_82A8_4A24_B923_991784386F1C_.wvu.FilterData" localSheetId="0" hidden="1">'Приложение 3'!$A$8:$AL$44</definedName>
    <definedName name="Z_2B197BFD_0D07_4E99_9CD4_5A83897404F3_.wvu.FilterData" localSheetId="0" hidden="1">'Приложение 3'!$A$8:$AN$44</definedName>
    <definedName name="Z_2C538C55_D98F_4AD2_800B_A03395177A03_.wvu.FilterData" localSheetId="0" hidden="1">'Приложение 3'!$A$8:$AL$44</definedName>
    <definedName name="Z_2F22AECC_72E5_4D6C_B22D_13D0F375F990_.wvu.FilterData" localSheetId="0" hidden="1">'Приложение 3'!$A$8:$AN$44</definedName>
    <definedName name="Z_310D114C_9B96_46A2_97AF_C1B2048863E3_.wvu.FilterData" localSheetId="0" hidden="1">'Приложение 3'!$A$8:$AL$44</definedName>
    <definedName name="Z_310D114C_9B96_46A2_97AF_C1B2048863E3_.wvu.PrintTitles" localSheetId="0" hidden="1">'Приложение 3'!$B:$E,'Приложение 3'!$3:$8</definedName>
    <definedName name="Z_3162B6C7_9D47_45BD_955D_2114F5566307_.wvu.FilterData" localSheetId="0" hidden="1">'Приложение 3'!$A$8:$AN$44</definedName>
    <definedName name="Z_3499A767_99B5_4488_AA3C_9FD940DD7D86_.wvu.FilterData" localSheetId="0" hidden="1">'Приложение 3'!$A$8:$AH$44</definedName>
    <definedName name="Z_38A2D77A_2B45_47F5_A418_F6FAC1D8D588_.wvu.FilterData" localSheetId="0" hidden="1">'Приложение 3'!$A$8:$AN$44</definedName>
    <definedName name="Z_3925154E_DFF0_4222_8A6C_62A3EF82D185_.wvu.FilterData" localSheetId="0" hidden="1">'Приложение 3'!$A$8:$AL$44</definedName>
    <definedName name="Z_3962ECE5_78ED_48DD_A345_67E5CA7A5AB3_.wvu.FilterData" localSheetId="0" hidden="1">'Приложение 3'!$A$8:$AN$44</definedName>
    <definedName name="Z_3CB7880B_C30D_479E_A93B_C806E6A2B9B0_.wvu.FilterData" localSheetId="0" hidden="1">'Приложение 3'!$A$8:$AN$44</definedName>
    <definedName name="Z_3CD86DBD_10AC_48EF_9D9D_531ED5FB2969_.wvu.FilterData" localSheetId="0" hidden="1">'Приложение 3'!$A$8:$AH$44</definedName>
    <definedName name="Z_3F9550A4_8CD4_4A09_A1A3_6F5DBF04950A_.wvu.FilterData" localSheetId="0" hidden="1">'Приложение 3'!$A$8:$AL$44</definedName>
    <definedName name="Z_40633B18_3715_45C4_AD31_D0339F97BF13_.wvu.FilterData" localSheetId="0" hidden="1">'Приложение 3'!$A$8:$AL$44</definedName>
    <definedName name="Z_44FE9C55_EEF1_416F_BAE5_29A4CEEF5487_.wvu.FilterData" localSheetId="0" hidden="1">'Приложение 3'!$A$8:$AL$44</definedName>
    <definedName name="Z_45756194_D775_42A1_A86B_70373AC1893D_.wvu.FilterData" localSheetId="0" hidden="1">'Приложение 3'!$A$8:$AN$44</definedName>
    <definedName name="Z_483F7099_193F_46BB_82AA_EB5356AC6699_.wvu.FilterData" localSheetId="0" hidden="1">'Приложение 3'!$A$8:$AL$44</definedName>
    <definedName name="Z_4977C2AA_C272_40EC_A203_EE90E8BEAD2B_.wvu.FilterData" localSheetId="0" hidden="1">'Приложение 3'!$A$8:$AL$44</definedName>
    <definedName name="Z_4A67867F_9704_4DBB_B3DC_24B14802C1B4_.wvu.FilterData" localSheetId="0" hidden="1">'Приложение 3'!$A$8:$AL$44</definedName>
    <definedName name="Z_4B004C94_320A_4733_AC93_218AE68A8A76_.wvu.FilterData" localSheetId="0" hidden="1">'Приложение 3'!$A$8:$AN$44</definedName>
    <definedName name="Z_4C4D8E79_67FF_4CAA_97C1_52928964330F_.wvu.FilterData" localSheetId="0" hidden="1">'Приложение 3'!$A$8:$AN$44</definedName>
    <definedName name="Z_5159A23B_D77F_4C50_A83B_5AB1B063CC83_.wvu.FilterData" localSheetId="0" hidden="1">'Приложение 3'!$A$8:$AN$44</definedName>
    <definedName name="Z_548B46BB_CF3A_4C66_8218_47375ED190DB_.wvu.FilterData" localSheetId="0" hidden="1">'Приложение 3'!$A$8:$AN$44</definedName>
    <definedName name="Z_55985D69_6653_4ED2_BCA6_C6DB341C6F35_.wvu.FilterData" localSheetId="0" hidden="1">'Приложение 3'!$A$8:$AN$44</definedName>
    <definedName name="Z_5DBA56DF_0A56_4F1E_ACC7_CAB26475029C_.wvu.FilterData" localSheetId="0" hidden="1">'Приложение 3'!$A$8:$AL$44</definedName>
    <definedName name="Z_5DBA56DF_0A56_4F1E_ACC7_CAB26475029C_.wvu.PrintTitles" localSheetId="0" hidden="1">'Приложение 3'!$B:$E,'Приложение 3'!$3:$8</definedName>
    <definedName name="Z_637E93B2_0038_4985_A31E_F9A04E2459E6_.wvu.FilterData" localSheetId="0" hidden="1">'Приложение 3'!$A$8:$AN$44</definedName>
    <definedName name="Z_66624C40_F527_468F_A4E7_4885C355CA05_.wvu.FilterData" localSheetId="0" hidden="1">'Приложение 3'!$A$8:$AN$44</definedName>
    <definedName name="Z_66CB730C_E1BF_4006_A669_86EAA38E5610_.wvu.FilterData" localSheetId="0" hidden="1">'Приложение 3'!$A$8:$AN$44</definedName>
    <definedName name="Z_67340408_B2E8_4086_B784_37E68797039F_.wvu.FilterData" localSheetId="0" hidden="1">'Приложение 3'!$A$8:$AN$44</definedName>
    <definedName name="Z_6ACB2AD8_0D9A_4036_9C6F_8D44F4EA911E_.wvu.PrintTitles" localSheetId="0" hidden="1">'Приложение 3'!$B:$E,'Приложение 3'!$3:$8</definedName>
    <definedName name="Z_6D4E2121_027A_4A19_8893_5654C629879A_.wvu.FilterData" localSheetId="0" hidden="1">'Приложение 3'!$A$8:$AL$44</definedName>
    <definedName name="Z_6EF089EB_817D_4825_8AC2_2EA0FE5A1ED1_.wvu.FilterData" localSheetId="0" hidden="1">'Приложение 3'!$A$8:$AL$44</definedName>
    <definedName name="Z_7047AF58_70BD_4DFC_B803_8F1DC3C490BE_.wvu.FilterData" localSheetId="0" hidden="1">'Приложение 3'!$A$8:$AL$44</definedName>
    <definedName name="Z_718BFB9D_8369_45A6_B0F2_D82141F3B9A6_.wvu.FilterData" localSheetId="0" hidden="1">'Приложение 3'!$A$8:$AL$44</definedName>
    <definedName name="Z_718BFB9D_8369_45A6_B0F2_D82141F3B9A6_.wvu.PrintTitles" localSheetId="0" hidden="1">'Приложение 3'!$B:$E,'Приложение 3'!$3:$8</definedName>
    <definedName name="Z_7258F0D9_AE31_4424_BF57_9280E4AF7D88_.wvu.FilterData" localSheetId="0" hidden="1">'Приложение 3'!$A$8:$AL$44</definedName>
    <definedName name="Z_74273B5A_7B07_4D3D_8AEF_B44D19611AD8_.wvu.FilterData" localSheetId="0" hidden="1">'Приложение 3'!$A$8:$AL$44</definedName>
    <definedName name="Z_7674D8EA_F3E6_4AEF_8052_1ACEDDB81BA0_.wvu.FilterData" localSheetId="0" hidden="1">'Приложение 3'!$A$8:$AL$44</definedName>
    <definedName name="Z_77099B5A_2651_45DB_92D2_1F815903A734_.wvu.FilterData" localSheetId="0" hidden="1">'Приложение 3'!$A$8:$AL$44</definedName>
    <definedName name="Z_79FFD67B_1627_418C_BE06_1F4D6E155B14_.wvu.FilterData" localSheetId="0" hidden="1">'Приложение 3'!$A$8:$AL$44</definedName>
    <definedName name="Z_7D214AD1_868F_4DAA_9A9E_435FA49B52D8_.wvu.FilterData" localSheetId="0" hidden="1">'Приложение 3'!$A$8:$AN$44</definedName>
    <definedName name="Z_7E7CC496_C32D_4B2F_BB6E_E57847EC03F6_.wvu.FilterData" localSheetId="0" hidden="1">'Приложение 3'!$A$8:$AH$44</definedName>
    <definedName name="Z_7F98F796_9CD0_46E0_AA27_DF6A09AB9747_.wvu.FilterData" localSheetId="0" hidden="1">'Приложение 3'!$A$8:$AH$44</definedName>
    <definedName name="Z_8081B46A_E52B_447B_A483_10349C8F5889_.wvu.FilterData" localSheetId="0" hidden="1">'Приложение 3'!$A$8:$AN$44</definedName>
    <definedName name="Z_81CA61EB_8C68_4259_A50A_8C06B9A2A8F3_.wvu.FilterData" localSheetId="0" hidden="1">'Приложение 3'!$A$8:$AL$44</definedName>
    <definedName name="Z_81CA61EB_8C68_4259_A50A_8C06B9A2A8F3_.wvu.PrintTitles" localSheetId="0" hidden="1">'Приложение 3'!$B:$E,'Приложение 3'!$3:$8</definedName>
    <definedName name="Z_83C7E1CB_0706_473D_A24C_DA5BA286F728_.wvu.FilterData" localSheetId="0" hidden="1">'Приложение 3'!$A$8:$AN$44</definedName>
    <definedName name="Z_842E8F3B_44F2_4C19_9AF5_32FF2340A13D_.wvu.FilterData" localSheetId="0" hidden="1">'Приложение 3'!$A$8:$AN$44</definedName>
    <definedName name="Z_84D64727_1A9F_451F_9EA9_9A1656C4BCB3_.wvu.FilterData" localSheetId="0" hidden="1">'Приложение 3'!$A$8:$AH$44</definedName>
    <definedName name="Z_88AB0709_06E2_413F_9648_4364E181F267_.wvu.PrintTitles" localSheetId="0" hidden="1">'Приложение 3'!$B:$E,'Приложение 3'!$3:$8</definedName>
    <definedName name="Z_8ACDCD5B_C8B0_4488_A771_1E7FD7FD6969_.wvu.FilterData" localSheetId="0" hidden="1">'Приложение 3'!$A$8:$AN$44</definedName>
    <definedName name="Z_8F3276A9_FF7C_47DF_8224_FC103247D066_.wvu.FilterData" localSheetId="0" hidden="1">'Приложение 3'!$A$8:$AN$44</definedName>
    <definedName name="Z_9423321D_6ED4_4C3B_82ED_85590818E2E7_.wvu.FilterData" localSheetId="0" hidden="1">'Приложение 3'!$A$8:$AN$44</definedName>
    <definedName name="Z_94DB0EEE_5F6E_4AEE_983B_52DDE91C29D7_.wvu.FilterData" localSheetId="0" hidden="1">'Приложение 3'!$A$8:$AL$44</definedName>
    <definedName name="Z_94DB0EEE_5F6E_4AEE_983B_52DDE91C29D7_.wvu.PrintTitles" localSheetId="0" hidden="1">'Приложение 3'!$B:$E,'Приложение 3'!$3:$8</definedName>
    <definedName name="Z_95681ACB_A1C4_4832_B48E_52766891D617_.wvu.FilterData" localSheetId="0" hidden="1">'Приложение 3'!$A$8:$AH$44</definedName>
    <definedName name="Z_99B12E72_A625_4BD1_AAD8_D79AE09AD485_.wvu.FilterData" localSheetId="0" hidden="1">'Приложение 3'!$A$8:$AN$44</definedName>
    <definedName name="Z_9A31E6B2_42EE_4857_9A8D_309EF6FC72A1_.wvu.FilterData" localSheetId="0" hidden="1">'Приложение 3'!$A$8:$AL$44</definedName>
    <definedName name="Z_9B998BD0_FC35_4DCF_8C7C_A0BDC74D7225_.wvu.FilterData" localSheetId="0" hidden="1">'Приложение 3'!$A$8:$AN$44</definedName>
    <definedName name="Z_9C1CFDBC_173D_4C22_AEBE_2C11ABD5934D_.wvu.FilterData" localSheetId="0" hidden="1">'Приложение 3'!$A$8:$AL$44</definedName>
    <definedName name="Z_A02AC6EF_29CC_454D_ADAF_778FA9264C32_.wvu.FilterData" localSheetId="0" hidden="1">'Приложение 3'!$A$8:$AL$44</definedName>
    <definedName name="Z_A4FEEC3A_2C82_4AFF_961D_BAEF15C4BBB4_.wvu.FilterData" localSheetId="0" hidden="1">'Приложение 3'!$A$8:$AL$44</definedName>
    <definedName name="Z_A4FEEC3A_2C82_4AFF_961D_BAEF15C4BBB4_.wvu.PrintTitles" localSheetId="0" hidden="1">'Приложение 3'!$B:$E,'Приложение 3'!$3:$8</definedName>
    <definedName name="Z_A6B1D3D9_C518_43C3_BFA9_67D3443BFA47_.wvu.FilterData" localSheetId="0" hidden="1">'Приложение 3'!$A$8:$AL$44</definedName>
    <definedName name="Z_AAC6F4A5_0BDB_4A16_82D9_D9658FB31031_.wvu.FilterData" localSheetId="0" hidden="1">'Приложение 3'!$A$8:$AN$44</definedName>
    <definedName name="Z_AB01FB58_C2D8_4364_B9F4_0A336133F8DF_.wvu.FilterData" localSheetId="0" hidden="1">'Приложение 3'!$A$8:$AL$44</definedName>
    <definedName name="Z_AEF41374_2E65_45B1_9236_E89C0961C59C_.wvu.FilterData" localSheetId="0" hidden="1">'Приложение 3'!$A$8:$AN$44</definedName>
    <definedName name="Z_B608668A_0C53_4DFF_8B62_10B71A4D8DA0_.wvu.FilterData" localSheetId="0" hidden="1">'Приложение 3'!$A$8:$AN$44</definedName>
    <definedName name="Z_B8B5D6DB_4A3D_49DD_8934_9CA7967EA161_.wvu.FilterData" localSheetId="0" hidden="1">'Приложение 3'!$A$8:$AL$44</definedName>
    <definedName name="Z_BB23D724_72AE_490A_B568_20C03F235EE7_.wvu.FilterData" localSheetId="0" hidden="1">'Приложение 3'!$A$8:$AL$44</definedName>
    <definedName name="Z_C004F6C6_E4DF_42A3_BECA_BB3FD98BD5E5_.wvu.FilterData" localSheetId="0" hidden="1">'Приложение 3'!$A$8:$AL$44</definedName>
    <definedName name="Z_C0761466_2982_4AB3_B8A2_A4825776FC96_.wvu.FilterData" localSheetId="0" hidden="1">'Приложение 3'!$A$8:$AN$44</definedName>
    <definedName name="Z_C104AC1D_399F_4749_8D0C_6DEB27232608_.wvu.FilterData" localSheetId="0" hidden="1">'Приложение 3'!$A$8:$AL$44</definedName>
    <definedName name="Z_C3ED3971_9947_4156_8170_3DF84832DB86_.wvu.FilterData" localSheetId="0" hidden="1">'Приложение 3'!$A$8:$AL$44</definedName>
    <definedName name="Z_C4E8D024_4D0A_4C0E_83C8_78834DC53C76_.wvu.FilterData" localSheetId="0" hidden="1">'Приложение 3'!$A$8:$AH$44</definedName>
    <definedName name="Z_CB5FED15_358B_4627_91A0_233C3D550CFB_.wvu.FilterData" localSheetId="0" hidden="1">'Приложение 3'!$A$8:$AN$44</definedName>
    <definedName name="Z_CC9B5463_4A60_4ABD_8949_59332FC0CFAF_.wvu.FilterData" localSheetId="0" hidden="1">'Приложение 3'!$A$8:$AN$44</definedName>
    <definedName name="Z_CEED0C56_589D_4789_82F7_48B64AED8F3C_.wvu.FilterData" localSheetId="0" hidden="1">'Приложение 3'!$A$8:$AL$44</definedName>
    <definedName name="Z_CFC31DD9_7BEB_4416_A6F9_0C0AF4F0E1D8_.wvu.FilterData" localSheetId="0" hidden="1">'Приложение 3'!$A$8:$AL$44</definedName>
    <definedName name="Z_D0AFFBA4_7BE2_4BCA_9E4F_1E971D52C14B_.wvu.FilterData" localSheetId="0" hidden="1">'Приложение 3'!$A$8:$AN$44</definedName>
    <definedName name="Z_D64CD8A4_C725_4808_B1FF_B5866F080CDE_.wvu.FilterData" localSheetId="0" hidden="1">'Приложение 3'!$A$8:$AL$44</definedName>
    <definedName name="Z_D67DEC22_4DAE_486C_9B71_0B3D45DCA13D_.wvu.FilterData" localSheetId="0" hidden="1">'Приложение 3'!$A$8:$AL$44</definedName>
    <definedName name="Z_D6A019D4_A9B9_428A_AEF4_DBDC0979A202_.wvu.FilterData" localSheetId="0" hidden="1">'Приложение 3'!$A$8:$AN$44</definedName>
    <definedName name="Z_D7E6477E_1219_40D5_BDC8_AA0C58F45408_.wvu.FilterData" localSheetId="0" hidden="1">'Приложение 3'!$A$8:$AL$44</definedName>
    <definedName name="Z_E1FC3699_31C7_4E04_A043_0504A839CF40_.wvu.FilterData" localSheetId="0" hidden="1">'Приложение 3'!$A$8:$AN$44</definedName>
    <definedName name="Z_E30C409D_2CF8_4CDF_8824_171AF31DE24B_.wvu.FilterData" localSheetId="0" hidden="1">'Приложение 3'!$A$8:$AH$44</definedName>
    <definedName name="Z_E30C409D_2CF8_4CDF_8824_171AF31DE24B_.wvu.Rows" localSheetId="0" hidden="1">'Приложение 3'!$7:$7</definedName>
    <definedName name="Z_E9FF27AE_92D4_4D10_8342_6446B34FB734_.wvu.FilterData" localSheetId="0" hidden="1">'Приложение 3'!$A$8:$AL$44</definedName>
    <definedName name="Z_EAF0CE90_EF30_430D_9131_AFE5B8CF90A1_.wvu.FilterData" localSheetId="0" hidden="1">'Приложение 3'!$A$8:$AL$44</definedName>
    <definedName name="Z_EBE0B971_52ED_4E4A_8D29_ECFFD3FD6C7E_.wvu.FilterData" localSheetId="0" hidden="1">'Приложение 3'!$A$8:$AN$44</definedName>
    <definedName name="Z_EBE0B971_52ED_4E4A_8D29_ECFFD3FD6C7E_.wvu.PrintTitles" localSheetId="0" hidden="1">'Приложение 3'!$B:$E,'Приложение 3'!$3:$8</definedName>
    <definedName name="Z_EBE0B971_52ED_4E4A_8D29_ECFFD3FD6C7E_.wvu.Rows" localSheetId="0" hidden="1">'Приложение 3'!#REF!,'Приложение 3'!$6:$6</definedName>
    <definedName name="Z_EC865487_8481_4DA6_B636_44D0AC6E1671_.wvu.FilterData" localSheetId="0" hidden="1">'Приложение 3'!$A$8:$AL$44</definedName>
    <definedName name="Z_EE8F0EEC_9C37_4AB8_81F9_22A9251808D5_.wvu.FilterData" localSheetId="0" hidden="1">'Приложение 3'!$A$8:$AL$44</definedName>
    <definedName name="Z_EEE2C2CC_FDDD_4A9B_A2EA_E39A855039A6_.wvu.FilterData" localSheetId="0" hidden="1">'Приложение 3'!$A$8:$AL$44</definedName>
    <definedName name="Z_F0002814_B4A0_49D8_B97C_05E375D14E1D_.wvu.FilterData" localSheetId="0" hidden="1">'Приложение 3'!$A$8:$AL$44</definedName>
    <definedName name="Z_F25B3D30_455B_4337_ADCC_690E1870720F_.wvu.FilterData" localSheetId="0" hidden="1">'Приложение 3'!$A$8:$AH$44</definedName>
    <definedName name="Z_F2D5554B_B1A1_4095_84DE_50216206499A_.wvu.FilterData" localSheetId="0" hidden="1">'Приложение 3'!$A$8:$AN$44</definedName>
    <definedName name="Z_F69DCDBE_0B94_4E0A_9205_AD6CBDB488E9_.wvu.FilterData" localSheetId="0" hidden="1">'Приложение 3'!$A$8:$AN$44</definedName>
    <definedName name="Z_F7AAC01A_D7BC_4525_A07D_FD2055E84393_.wvu.FilterData" localSheetId="0" hidden="1">'Приложение 3'!$A$8:$AL$44</definedName>
    <definedName name="Z_FB0860D6_6B64_4D53_9AD6_EE5E7790C658_.wvu.FilterData" localSheetId="0" hidden="1">'Приложение 3'!$A$8:$AN$44</definedName>
    <definedName name="Z_FB1DF0D3_61A6_42E1_8601_3A29CC8798BC_.wvu.FilterData" localSheetId="0" hidden="1">'Приложение 3'!$A$8:$AL$44</definedName>
    <definedName name="Павлово">'[1]xист2'!$B$1:$B$747</definedName>
    <definedName name="ПСД">#REF!</definedName>
  </definedNames>
  <calcPr fullCalcOnLoad="1"/>
</workbook>
</file>

<file path=xl/sharedStrings.xml><?xml version="1.0" encoding="utf-8"?>
<sst xmlns="http://schemas.openxmlformats.org/spreadsheetml/2006/main" count="206" uniqueCount="116">
  <si>
    <t>ПИР</t>
  </si>
  <si>
    <t xml:space="preserve">Осуществление строительного контроля (технического надзора), авторского надзора применительно к объектам культурного наследия </t>
  </si>
  <si>
    <t>Всего ПИР</t>
  </si>
  <si>
    <t>Разработка проектной, научено-проектной  (применительно к объектам культурного наследия (памятникам истории и культуры) народов РФ) документации для капитального ремонта, сметной документации на выполнение работ и (или) услуг по капитальному ремонту</t>
  </si>
  <si>
    <t>Проведение экспертизы проектной и (или) сметной документации в соответствии с законодательством РФ</t>
  </si>
  <si>
    <t>Обследование технического состояния МКДи (или) элементов МКД и (или) инженерных систем МКД</t>
  </si>
  <si>
    <t>Инженерные изыскания, проводимые специализированной организацией</t>
  </si>
  <si>
    <t>МР</t>
  </si>
  <si>
    <t>Год реализации программы</t>
  </si>
  <si>
    <t>Код МКД</t>
  </si>
  <si>
    <t>№ п/п</t>
  </si>
  <si>
    <t>Адрес МКД</t>
  </si>
  <si>
    <t>Стоимость капитального ремонта ВСЕГО</t>
  </si>
  <si>
    <t>Виды  работ и услуг,  подлежащих выполнению при проведении работ по капитальному ремонту общего имущества в МКД</t>
  </si>
  <si>
    <t>ВСЕГО  ремонт внутридомовых инженерных систем</t>
  </si>
  <si>
    <t>в том числе</t>
  </si>
  <si>
    <t>Ремонт или замена лифтового оборудования, ремонт лифтовых шахт</t>
  </si>
  <si>
    <t>Ремонт крыши</t>
  </si>
  <si>
    <t>Ремонт подвальных помещений</t>
  </si>
  <si>
    <t>Ремонт фасада и (или) осуществляемое в соответствии с ч.3 ст.20 Закона НО от 28.11.2013 №159-З утепление фасада</t>
  </si>
  <si>
    <t>Замена признанных непригодными к применению коллективных (общедомовых) приборов учёта потребления ресурсов (ПУ)</t>
  </si>
  <si>
    <t>Ремонт фундамента</t>
  </si>
  <si>
    <t>Установка или замена признанных непригодными к применению узлов управления и регулирования потребления ресурсов (УУ, УР)</t>
  </si>
  <si>
    <t xml:space="preserve">Ремонт системы дымоудаления </t>
  </si>
  <si>
    <t>Иные виды работ и услуг по капитальному ремонту, предусмотренные ст.20 Закона НО от 28.11.2013 №159-З</t>
  </si>
  <si>
    <t>электроснабжение</t>
  </si>
  <si>
    <t>теплоснабжение</t>
  </si>
  <si>
    <t>газоснабжение</t>
  </si>
  <si>
    <t xml:space="preserve">холодное водоснабжение </t>
  </si>
  <si>
    <t>горячее водоснабжение</t>
  </si>
  <si>
    <t>водоотведение</t>
  </si>
  <si>
    <t>руб.</t>
  </si>
  <si>
    <t>м</t>
  </si>
  <si>
    <t>ед.</t>
  </si>
  <si>
    <t>кв.м.</t>
  </si>
  <si>
    <t xml:space="preserve">руб. </t>
  </si>
  <si>
    <t>куб.м.</t>
  </si>
  <si>
    <t>1.</t>
  </si>
  <si>
    <t>2.</t>
  </si>
  <si>
    <t>3.</t>
  </si>
  <si>
    <t>г.Кулебаки, ул.Матвеичева, д.6</t>
  </si>
  <si>
    <t>г.Кулебаки, ул.Мира, д.5</t>
  </si>
  <si>
    <t>г.Кулебаки, ул.Мира, д.4</t>
  </si>
  <si>
    <t>г.Кулебаки, ул.Воровского, д.5А</t>
  </si>
  <si>
    <t>г.Кулебаки, ул.Воровского, д.7</t>
  </si>
  <si>
    <t>г. Кулебаки, ул. Воровского, д. 9</t>
  </si>
  <si>
    <t>г.Кулебаки, ул.Воровского, д.11</t>
  </si>
  <si>
    <t>г.Кулебаки, ул.Воровского, д.36</t>
  </si>
  <si>
    <t>г.Кулебаки, ул. Ульянова, д. 28А</t>
  </si>
  <si>
    <t>г.Кулебаки, ул. Воровского, д.50</t>
  </si>
  <si>
    <t>г.Кулебаки, ул. Воровского, д.52</t>
  </si>
  <si>
    <t>г.Кулебаки, ул. Воровского, д.54</t>
  </si>
  <si>
    <t>г.Кулебаки, ул.Воровского, д.33</t>
  </si>
  <si>
    <t>г.Кулебаки, ул.Воровского, д.26</t>
  </si>
  <si>
    <t>г.Кулебаки, ул.Воровского, д.24</t>
  </si>
  <si>
    <t>г.Кулебаки, пер.2-ой Зеленый, д.2</t>
  </si>
  <si>
    <t>г.Кулебаки, пер.2-ой Зеленый, д.8</t>
  </si>
  <si>
    <t>г.Кулебаки, пер.2-ой Зеленый, д.9</t>
  </si>
  <si>
    <t>г.Кулебаки, пер.2-ой Зеленый, д.11</t>
  </si>
  <si>
    <t>г.Кулебаки, пер.2-ой Зеленый, д.12</t>
  </si>
  <si>
    <t xml:space="preserve">Итого по МО на 2017 год </t>
  </si>
  <si>
    <t xml:space="preserve">Итого по МО на 2018 год </t>
  </si>
  <si>
    <t xml:space="preserve">Городской округ город Кулебаки </t>
  </si>
  <si>
    <t>Всего по городскому округу город  Кулебаки на 2017-2018 годы</t>
  </si>
  <si>
    <t>5225000250</t>
  </si>
  <si>
    <t>5225000028</t>
  </si>
  <si>
    <t>г.Кулебаки, пер.2-ой Зеленый, д.10</t>
  </si>
  <si>
    <t>5225000307</t>
  </si>
  <si>
    <t>п.Мурзицы, ул.Новая Стройка, д.19</t>
  </si>
  <si>
    <t>5225000278</t>
  </si>
  <si>
    <t>г.о.г. Кулебаки, р.п.Гремячево, ул. Горняков д. 1</t>
  </si>
  <si>
    <t>5225000231</t>
  </si>
  <si>
    <t>г.Кулебаки, ул. Свободы, д. 1</t>
  </si>
  <si>
    <t>5225000040</t>
  </si>
  <si>
    <t>г.Кулебаки, ул. Бутова, д. 81</t>
  </si>
  <si>
    <t>5225000200</t>
  </si>
  <si>
    <t>г.Кулебаки, ул. Матвеичева, д. 8</t>
  </si>
  <si>
    <t>5225000080</t>
  </si>
  <si>
    <t>5225000210</t>
  </si>
  <si>
    <t>г.Кулебаки, ул. Мира, д. 25</t>
  </si>
  <si>
    <t>5225000212</t>
  </si>
  <si>
    <t>г.Кулебаки, ул. Мира, д. 29</t>
  </si>
  <si>
    <t>5225000159</t>
  </si>
  <si>
    <t>г.Кулебаки, ул. Кирюхина, д. 11</t>
  </si>
  <si>
    <t>5225000112</t>
  </si>
  <si>
    <t>г.Кулебаки, ул. Войкова,  д. 58</t>
  </si>
  <si>
    <t>г.Кулебаки, ул. Адм. Макарова, д. 7</t>
  </si>
  <si>
    <t xml:space="preserve">Итого по МО на 2019 год </t>
  </si>
  <si>
    <t>г.Кулебаки, ул. Адм. Макарова, д. 45</t>
  </si>
  <si>
    <t>г.Кулебаки, пер.1-ый Зеленый, д.9</t>
  </si>
  <si>
    <t>г.Кулебаки, ул.Воровского, д.47</t>
  </si>
  <si>
    <t>5225000030</t>
  </si>
  <si>
    <t>5225000218</t>
  </si>
  <si>
    <t>5225000217</t>
  </si>
  <si>
    <t>5225000142</t>
  </si>
  <si>
    <t>5225000084</t>
  </si>
  <si>
    <t>5225000027</t>
  </si>
  <si>
    <t>5225000123</t>
  </si>
  <si>
    <t>г.Кулебаки, пер.1-ый Зеленый, д.16</t>
  </si>
  <si>
    <t>г.Кулебаки, ул. Матвеичева, д. 2</t>
  </si>
  <si>
    <t>г.Кулебаки, ул. Матвеичева, д. 4</t>
  </si>
  <si>
    <t>г.Кулебаки, ул. Матвеичева, д. 12</t>
  </si>
  <si>
    <t>г.Кулебаки, ул. Адм. Макарова д. 27</t>
  </si>
  <si>
    <t>г.Кулебаки, ул. Маяковского д. 139 Б</t>
  </si>
  <si>
    <t>г.Кулебаки, МТФ ул. Рабочая д. 5</t>
  </si>
  <si>
    <t>5225000025</t>
  </si>
  <si>
    <t>5225000197</t>
  </si>
  <si>
    <t>5225000198</t>
  </si>
  <si>
    <t>5225000195</t>
  </si>
  <si>
    <t>5225000037</t>
  </si>
  <si>
    <t>5225000049</t>
  </si>
  <si>
    <t>5225000225</t>
  </si>
  <si>
    <t>г.Кулебаки, ул.Воровского, д.56</t>
  </si>
  <si>
    <t>5225000133</t>
  </si>
  <si>
    <t>ВСЕГО стоимость капитального ремонта                                                           (столбец 4 +столбец 31+ столбец 36 + столбец 37)</t>
  </si>
  <si>
    <t>Приложение №3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</si>
</sst>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  <numFmt numFmtId="166" formatCode="0.0"/>
    <numFmt numFmtId="167" formatCode="#,##0_ ;\-#,##0\ "/>
    <numFmt numFmtId="168" formatCode="#,##0.00_ ;\-#,##0.00\ "/>
    <numFmt numFmtId="169" formatCode="#,##0.000_р_."/>
    <numFmt numFmtId="170" formatCode="000000"/>
    <numFmt numFmtId="171" formatCode="#,##0;[Red]#,##0"/>
    <numFmt numFmtId="172" formatCode="#,##0;\-#,##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 Cyr"/>
      <family val="0"/>
    </font>
    <font>
      <sz val="9"/>
      <color indexed="8"/>
      <name val="Times New Roman"/>
      <family val="1"/>
    </font>
    <font>
      <sz val="14"/>
      <color indexed="8"/>
      <name val="Times New Roman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name val="Helv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8" fillId="0" borderId="0">
      <alignment/>
      <protection/>
    </xf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10" xfId="68" applyFont="1" applyFill="1" applyBorder="1" applyAlignment="1">
      <alignment horizontal="center" vertical="center"/>
      <protection/>
    </xf>
    <xf numFmtId="3" fontId="2" fillId="0" borderId="10" xfId="68" applyNumberFormat="1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left" vertical="center"/>
      <protection/>
    </xf>
    <xf numFmtId="1" fontId="2" fillId="0" borderId="10" xfId="6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6" fillId="0" borderId="10" xfId="68" applyFont="1" applyFill="1" applyBorder="1" applyAlignment="1">
      <alignment vertical="center"/>
      <protection/>
    </xf>
    <xf numFmtId="3" fontId="6" fillId="0" borderId="10" xfId="68" applyNumberFormat="1" applyFont="1" applyFill="1" applyBorder="1" applyAlignment="1">
      <alignment horizontal="center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33" borderId="10" xfId="68" applyFont="1" applyFill="1" applyBorder="1" applyAlignment="1">
      <alignment vertical="center"/>
      <protection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vertical="center"/>
    </xf>
    <xf numFmtId="0" fontId="2" fillId="34" borderId="10" xfId="68" applyFont="1" applyFill="1" applyBorder="1" applyAlignment="1">
      <alignment horizontal="left" vertical="center"/>
      <protection/>
    </xf>
    <xf numFmtId="0" fontId="2" fillId="34" borderId="10" xfId="68" applyFont="1" applyFill="1" applyBorder="1" applyAlignment="1">
      <alignment horizontal="center" vertical="center"/>
      <protection/>
    </xf>
    <xf numFmtId="1" fontId="4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167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8" applyNumberFormat="1" applyFont="1" applyFill="1" applyBorder="1" applyAlignment="1">
      <alignment horizontal="center" vertical="center"/>
      <protection/>
    </xf>
    <xf numFmtId="0" fontId="2" fillId="0" borderId="10" xfId="68" applyNumberFormat="1" applyFont="1" applyFill="1" applyBorder="1" applyAlignment="1">
      <alignment horizontal="center" vertical="center"/>
      <protection/>
    </xf>
    <xf numFmtId="0" fontId="2" fillId="0" borderId="10" xfId="68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3" fontId="46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62" applyFont="1" applyFill="1" applyBorder="1" applyAlignment="1">
      <alignment horizontal="center" vertical="center" wrapText="1"/>
      <protection/>
    </xf>
    <xf numFmtId="0" fontId="2" fillId="0" borderId="12" xfId="62" applyFont="1" applyFill="1" applyBorder="1" applyAlignment="1">
      <alignment horizontal="center" vertical="center" wrapText="1"/>
      <protection/>
    </xf>
    <xf numFmtId="0" fontId="2" fillId="0" borderId="13" xfId="62" applyFont="1" applyFill="1" applyBorder="1" applyAlignment="1">
      <alignment horizontal="center" vertical="center" wrapText="1"/>
      <protection/>
    </xf>
    <xf numFmtId="0" fontId="4" fillId="0" borderId="11" xfId="68" applyFont="1" applyFill="1" applyBorder="1" applyAlignment="1">
      <alignment horizontal="center" vertical="center" wrapText="1"/>
      <protection/>
    </xf>
    <xf numFmtId="0" fontId="4" fillId="0" borderId="12" xfId="68" applyFont="1" applyFill="1" applyBorder="1" applyAlignment="1">
      <alignment horizontal="center" vertical="center" wrapText="1"/>
      <protection/>
    </xf>
    <xf numFmtId="0" fontId="4" fillId="0" borderId="13" xfId="68" applyFont="1" applyFill="1" applyBorder="1" applyAlignment="1">
      <alignment horizontal="center" vertical="center" wrapText="1"/>
      <protection/>
    </xf>
    <xf numFmtId="49" fontId="4" fillId="0" borderId="11" xfId="68" applyNumberFormat="1" applyFont="1" applyFill="1" applyBorder="1" applyAlignment="1">
      <alignment horizontal="center" vertical="center" wrapText="1"/>
      <protection/>
    </xf>
    <xf numFmtId="49" fontId="4" fillId="0" borderId="12" xfId="68" applyNumberFormat="1" applyFont="1" applyFill="1" applyBorder="1" applyAlignment="1">
      <alignment horizontal="center" vertical="center" wrapText="1"/>
      <protection/>
    </xf>
    <xf numFmtId="49" fontId="4" fillId="0" borderId="13" xfId="68" applyNumberFormat="1" applyFont="1" applyFill="1" applyBorder="1" applyAlignment="1">
      <alignment horizontal="center" vertical="center" wrapText="1"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textRotation="90" wrapText="1"/>
    </xf>
    <xf numFmtId="3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/>
    </xf>
    <xf numFmtId="3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" fontId="46" fillId="0" borderId="10" xfId="0" applyNumberFormat="1" applyFont="1" applyFill="1" applyBorder="1" applyAlignment="1">
      <alignment/>
    </xf>
    <xf numFmtId="167" fontId="4" fillId="0" borderId="10" xfId="0" applyNumberFormat="1" applyFont="1" applyBorder="1" applyAlignment="1" applyProtection="1">
      <alignment horizontal="center" vertical="center" wrapText="1"/>
      <protection/>
    </xf>
    <xf numFmtId="3" fontId="46" fillId="34" borderId="10" xfId="0" applyNumberFormat="1" applyFont="1" applyFill="1" applyBorder="1" applyAlignment="1">
      <alignment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TableStyleLigh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2" xfId="58"/>
    <cellStyle name="Обычный 2 2 2" xfId="59"/>
    <cellStyle name="Обычный 2 3" xfId="60"/>
    <cellStyle name="Обычный 2_1 Финансовое обеспечение" xfId="61"/>
    <cellStyle name="Обычный 3" xfId="62"/>
    <cellStyle name="Обычный 4" xfId="63"/>
    <cellStyle name="Обычный 5" xfId="64"/>
    <cellStyle name="Обычный 7" xfId="65"/>
    <cellStyle name="Обычный 7 4" xfId="66"/>
    <cellStyle name="Обычный 9" xfId="67"/>
    <cellStyle name="Обычный_Лист1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00\Joint\&#1059;&#1087;&#1088;&#1072;&#1074;&#1083;&#1077;&#1085;&#1080;&#1077;%20&#1050;&#1056;\&#1057;&#1084;&#1077;&#1090;&#1072;%20&#1082;%20&#1044;&#1086;&#1075;%20&#1087;&#1088;&#1086;&#1077;&#1082;&#1090;&#1085;&#1099;&#1077;%20&#1088;&#1072;&#1073;&#1086;&#1090;&#1099;%20&#1083;&#1086;&#1090;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tabSelected="1" zoomScale="90" zoomScaleNormal="90" zoomScalePageLayoutView="0" workbookViewId="0" topLeftCell="Z4">
      <selection activeCell="X7" sqref="W7:X7"/>
    </sheetView>
  </sheetViews>
  <sheetFormatPr defaultColWidth="9.140625" defaultRowHeight="15"/>
  <cols>
    <col min="1" max="1" width="38.28125" style="29" customWidth="1"/>
    <col min="2" max="2" width="9.140625" style="29" customWidth="1"/>
    <col min="3" max="3" width="13.8515625" style="30" customWidth="1"/>
    <col min="4" max="4" width="12.00390625" style="29" customWidth="1"/>
    <col min="5" max="5" width="48.57421875" style="29" customWidth="1"/>
    <col min="6" max="6" width="11.28125" style="31" customWidth="1"/>
    <col min="7" max="7" width="13.00390625" style="29" customWidth="1"/>
    <col min="8" max="8" width="12.28125" style="29" customWidth="1"/>
    <col min="9" max="9" width="9.7109375" style="29" customWidth="1"/>
    <col min="10" max="10" width="10.7109375" style="29" customWidth="1"/>
    <col min="11" max="11" width="13.28125" style="29" customWidth="1"/>
    <col min="12" max="12" width="10.7109375" style="29" customWidth="1"/>
    <col min="13" max="13" width="9.7109375" style="29" customWidth="1"/>
    <col min="14" max="14" width="8.7109375" style="29" customWidth="1"/>
    <col min="15" max="15" width="9.7109375" style="29" customWidth="1"/>
    <col min="16" max="16" width="11.7109375" style="29" customWidth="1"/>
    <col min="17" max="17" width="9.7109375" style="29" customWidth="1"/>
    <col min="18" max="18" width="12.28125" style="29" customWidth="1"/>
    <col min="19" max="19" width="9.7109375" style="29" customWidth="1"/>
    <col min="20" max="20" width="10.7109375" style="29" customWidth="1"/>
    <col min="21" max="21" width="9.7109375" style="29" customWidth="1"/>
    <col min="22" max="22" width="14.8515625" style="29" customWidth="1"/>
    <col min="23" max="23" width="10.7109375" style="29" customWidth="1"/>
    <col min="24" max="24" width="11.7109375" style="29" customWidth="1"/>
    <col min="25" max="25" width="9.7109375" style="29" customWidth="1"/>
    <col min="26" max="26" width="11.57421875" style="29" customWidth="1"/>
    <col min="27" max="27" width="8.7109375" style="29" customWidth="1"/>
    <col min="28" max="28" width="10.7109375" style="29" customWidth="1"/>
    <col min="29" max="29" width="9.7109375" style="29" customWidth="1"/>
    <col min="30" max="30" width="8.7109375" style="29" customWidth="1"/>
    <col min="31" max="31" width="9.7109375" style="29" customWidth="1"/>
    <col min="32" max="32" width="10.57421875" style="29" customWidth="1"/>
    <col min="33" max="33" width="10.28125" style="29" customWidth="1"/>
    <col min="34" max="34" width="10.28125" style="31" bestFit="1" customWidth="1"/>
    <col min="35" max="35" width="10.28125" style="29" bestFit="1" customWidth="1"/>
    <col min="36" max="36" width="9.140625" style="29" customWidth="1"/>
    <col min="37" max="37" width="9.28125" style="29" bestFit="1" customWidth="1"/>
    <col min="38" max="38" width="12.421875" style="29" customWidth="1"/>
    <col min="39" max="40" width="10.28125" style="29" bestFit="1" customWidth="1"/>
    <col min="41" max="16384" width="9.140625" style="32" customWidth="1"/>
  </cols>
  <sheetData>
    <row r="1" spans="38:40" ht="15.75">
      <c r="AL1" s="72" t="s">
        <v>115</v>
      </c>
      <c r="AM1" s="72"/>
      <c r="AN1" s="72"/>
    </row>
    <row r="3" spans="1:40" ht="15" customHeight="1">
      <c r="A3" s="34" t="s">
        <v>7</v>
      </c>
      <c r="B3" s="37" t="s">
        <v>8</v>
      </c>
      <c r="C3" s="40" t="s">
        <v>9</v>
      </c>
      <c r="D3" s="43" t="s">
        <v>10</v>
      </c>
      <c r="E3" s="43" t="s">
        <v>11</v>
      </c>
      <c r="F3" s="52" t="s">
        <v>114</v>
      </c>
      <c r="G3" s="44" t="s">
        <v>12</v>
      </c>
      <c r="H3" s="45" t="s">
        <v>13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7"/>
      <c r="AH3" s="53" t="s">
        <v>0</v>
      </c>
      <c r="AI3" s="54"/>
      <c r="AJ3" s="54"/>
      <c r="AK3" s="54"/>
      <c r="AL3" s="55"/>
      <c r="AM3" s="33" t="s">
        <v>1</v>
      </c>
      <c r="AN3" s="33" t="s">
        <v>24</v>
      </c>
    </row>
    <row r="4" spans="1:40" ht="15" customHeight="1">
      <c r="A4" s="35"/>
      <c r="B4" s="38"/>
      <c r="C4" s="41"/>
      <c r="D4" s="43"/>
      <c r="E4" s="43"/>
      <c r="F4" s="52"/>
      <c r="G4" s="44"/>
      <c r="H4" s="48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50"/>
      <c r="AH4" s="56" t="s">
        <v>2</v>
      </c>
      <c r="AI4" s="57" t="s">
        <v>15</v>
      </c>
      <c r="AJ4" s="54"/>
      <c r="AK4" s="54"/>
      <c r="AL4" s="55"/>
      <c r="AM4" s="58"/>
      <c r="AN4" s="58"/>
    </row>
    <row r="5" spans="1:40" ht="91.5" customHeight="1">
      <c r="A5" s="35"/>
      <c r="B5" s="38"/>
      <c r="C5" s="41"/>
      <c r="D5" s="43"/>
      <c r="E5" s="43"/>
      <c r="F5" s="52"/>
      <c r="G5" s="44"/>
      <c r="H5" s="44" t="s">
        <v>14</v>
      </c>
      <c r="I5" s="51" t="s">
        <v>15</v>
      </c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44" t="s">
        <v>16</v>
      </c>
      <c r="V5" s="44"/>
      <c r="W5" s="44" t="s">
        <v>17</v>
      </c>
      <c r="X5" s="44"/>
      <c r="Y5" s="44" t="s">
        <v>18</v>
      </c>
      <c r="Z5" s="44"/>
      <c r="AA5" s="44" t="s">
        <v>19</v>
      </c>
      <c r="AB5" s="44"/>
      <c r="AC5" s="44" t="s">
        <v>20</v>
      </c>
      <c r="AD5" s="44" t="s">
        <v>21</v>
      </c>
      <c r="AE5" s="44"/>
      <c r="AF5" s="44" t="s">
        <v>22</v>
      </c>
      <c r="AG5" s="44" t="s">
        <v>23</v>
      </c>
      <c r="AH5" s="59"/>
      <c r="AI5" s="33" t="s">
        <v>3</v>
      </c>
      <c r="AJ5" s="33" t="s">
        <v>4</v>
      </c>
      <c r="AK5" s="33" t="s">
        <v>5</v>
      </c>
      <c r="AL5" s="33" t="s">
        <v>6</v>
      </c>
      <c r="AM5" s="58"/>
      <c r="AN5" s="58"/>
    </row>
    <row r="6" spans="1:40" ht="233.25" customHeight="1">
      <c r="A6" s="35"/>
      <c r="B6" s="38"/>
      <c r="C6" s="41"/>
      <c r="D6" s="43"/>
      <c r="E6" s="43"/>
      <c r="F6" s="52"/>
      <c r="G6" s="44"/>
      <c r="H6" s="44"/>
      <c r="I6" s="44" t="s">
        <v>25</v>
      </c>
      <c r="J6" s="44"/>
      <c r="K6" s="44" t="s">
        <v>26</v>
      </c>
      <c r="L6" s="44"/>
      <c r="M6" s="44" t="s">
        <v>27</v>
      </c>
      <c r="N6" s="44"/>
      <c r="O6" s="44" t="s">
        <v>28</v>
      </c>
      <c r="P6" s="44"/>
      <c r="Q6" s="44" t="s">
        <v>29</v>
      </c>
      <c r="R6" s="44"/>
      <c r="S6" s="44" t="s">
        <v>30</v>
      </c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60"/>
      <c r="AI6" s="61"/>
      <c r="AJ6" s="61"/>
      <c r="AK6" s="61"/>
      <c r="AL6" s="61"/>
      <c r="AM6" s="61"/>
      <c r="AN6" s="61"/>
    </row>
    <row r="7" spans="1:40" ht="15">
      <c r="A7" s="36"/>
      <c r="B7" s="39"/>
      <c r="C7" s="42"/>
      <c r="D7" s="43"/>
      <c r="E7" s="43"/>
      <c r="F7" s="10" t="s">
        <v>31</v>
      </c>
      <c r="G7" s="14" t="s">
        <v>31</v>
      </c>
      <c r="H7" s="14" t="s">
        <v>31</v>
      </c>
      <c r="I7" s="2" t="s">
        <v>32</v>
      </c>
      <c r="J7" s="2" t="s">
        <v>31</v>
      </c>
      <c r="K7" s="2" t="s">
        <v>32</v>
      </c>
      <c r="L7" s="2" t="s">
        <v>31</v>
      </c>
      <c r="M7" s="2"/>
      <c r="N7" s="2"/>
      <c r="O7" s="2" t="s">
        <v>32</v>
      </c>
      <c r="P7" s="2" t="s">
        <v>31</v>
      </c>
      <c r="Q7" s="2" t="s">
        <v>32</v>
      </c>
      <c r="R7" s="2" t="s">
        <v>31</v>
      </c>
      <c r="S7" s="2" t="s">
        <v>32</v>
      </c>
      <c r="T7" s="2" t="s">
        <v>31</v>
      </c>
      <c r="U7" s="2" t="s">
        <v>33</v>
      </c>
      <c r="V7" s="2" t="s">
        <v>31</v>
      </c>
      <c r="W7" s="2" t="s">
        <v>34</v>
      </c>
      <c r="X7" s="2" t="s">
        <v>31</v>
      </c>
      <c r="Y7" s="2" t="s">
        <v>34</v>
      </c>
      <c r="Z7" s="2" t="s">
        <v>31</v>
      </c>
      <c r="AA7" s="2" t="s">
        <v>34</v>
      </c>
      <c r="AB7" s="2" t="s">
        <v>31</v>
      </c>
      <c r="AC7" s="2" t="s">
        <v>35</v>
      </c>
      <c r="AD7" s="2" t="s">
        <v>36</v>
      </c>
      <c r="AE7" s="2" t="s">
        <v>31</v>
      </c>
      <c r="AF7" s="2" t="s">
        <v>31</v>
      </c>
      <c r="AG7" s="2" t="s">
        <v>31</v>
      </c>
      <c r="AH7" s="10" t="s">
        <v>31</v>
      </c>
      <c r="AI7" s="62" t="s">
        <v>31</v>
      </c>
      <c r="AJ7" s="62" t="s">
        <v>31</v>
      </c>
      <c r="AK7" s="62" t="s">
        <v>31</v>
      </c>
      <c r="AL7" s="62" t="s">
        <v>31</v>
      </c>
      <c r="AM7" s="62" t="s">
        <v>31</v>
      </c>
      <c r="AN7" s="62" t="s">
        <v>31</v>
      </c>
    </row>
    <row r="8" spans="1:40" ht="14.25" customHeight="1">
      <c r="A8" s="63" t="s">
        <v>37</v>
      </c>
      <c r="B8" s="64" t="s">
        <v>38</v>
      </c>
      <c r="C8" s="65" t="s">
        <v>39</v>
      </c>
      <c r="D8" s="3">
        <v>1</v>
      </c>
      <c r="E8" s="3">
        <v>2</v>
      </c>
      <c r="F8" s="4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4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</row>
    <row r="9" spans="1:40" ht="15">
      <c r="A9" s="15"/>
      <c r="B9" s="16"/>
      <c r="C9" s="17"/>
      <c r="D9" s="11" t="s">
        <v>63</v>
      </c>
      <c r="E9" s="11"/>
      <c r="F9" s="26">
        <f>F10+F33+F50</f>
        <v>95188740</v>
      </c>
      <c r="G9" s="26">
        <f>G10+G33+G50</f>
        <v>91344432</v>
      </c>
      <c r="H9" s="12">
        <f>H10+H33+H50</f>
        <v>13547862.84</v>
      </c>
      <c r="I9" s="12">
        <f aca="true" t="shared" si="0" ref="I9:AN9">I10+I33</f>
        <v>0</v>
      </c>
      <c r="J9" s="12">
        <f t="shared" si="0"/>
        <v>0</v>
      </c>
      <c r="K9" s="12">
        <f>K10+K33+K50</f>
        <v>2470</v>
      </c>
      <c r="L9" s="12">
        <f>L10+L33+L50</f>
        <v>3213848.06</v>
      </c>
      <c r="M9" s="12">
        <f t="shared" si="0"/>
        <v>0</v>
      </c>
      <c r="N9" s="12">
        <f t="shared" si="0"/>
        <v>0</v>
      </c>
      <c r="O9" s="12">
        <f>O10+O33+O50</f>
        <v>1265</v>
      </c>
      <c r="P9" s="12">
        <f>P10+P33+P50</f>
        <v>3266262.1</v>
      </c>
      <c r="Q9" s="12">
        <f t="shared" si="0"/>
        <v>0</v>
      </c>
      <c r="R9" s="12">
        <f t="shared" si="0"/>
        <v>0</v>
      </c>
      <c r="S9" s="12">
        <f>S10+S33+S50</f>
        <v>2361</v>
      </c>
      <c r="T9" s="12">
        <f>T10+T33+T50</f>
        <v>7067752.68</v>
      </c>
      <c r="U9" s="12">
        <f t="shared" si="0"/>
        <v>0</v>
      </c>
      <c r="V9" s="12">
        <f t="shared" si="0"/>
        <v>0</v>
      </c>
      <c r="W9" s="12">
        <f>W10+W33+W50</f>
        <v>16938</v>
      </c>
      <c r="X9" s="12">
        <f>X10+X33+X50</f>
        <v>43177563.44</v>
      </c>
      <c r="Y9" s="12">
        <f t="shared" si="0"/>
        <v>0</v>
      </c>
      <c r="Z9" s="12">
        <f t="shared" si="0"/>
        <v>0</v>
      </c>
      <c r="AA9" s="12">
        <f>AA10+AA33+AA50</f>
        <v>9853</v>
      </c>
      <c r="AB9" s="12">
        <f>AB10+AB33+AB50</f>
        <v>32241254.92</v>
      </c>
      <c r="AC9" s="12">
        <f t="shared" si="0"/>
        <v>0</v>
      </c>
      <c r="AD9" s="12">
        <f t="shared" si="0"/>
        <v>1151</v>
      </c>
      <c r="AE9" s="12">
        <f t="shared" si="0"/>
        <v>2377751</v>
      </c>
      <c r="AF9" s="12">
        <f t="shared" si="0"/>
        <v>0</v>
      </c>
      <c r="AG9" s="12">
        <f t="shared" si="0"/>
        <v>0</v>
      </c>
      <c r="AH9" s="12">
        <f>AH10+AH33+AH50</f>
        <v>1889513</v>
      </c>
      <c r="AI9" s="12">
        <f>AI10+AI33+AI50</f>
        <v>1889513</v>
      </c>
      <c r="AJ9" s="12">
        <f t="shared" si="0"/>
        <v>0</v>
      </c>
      <c r="AK9" s="12">
        <f t="shared" si="0"/>
        <v>0</v>
      </c>
      <c r="AL9" s="12">
        <f t="shared" si="0"/>
        <v>0</v>
      </c>
      <c r="AM9" s="12">
        <f>AM10+AM33+AM50</f>
        <v>1954795</v>
      </c>
      <c r="AN9" s="12">
        <f t="shared" si="0"/>
        <v>0</v>
      </c>
    </row>
    <row r="10" spans="1:40" ht="15">
      <c r="A10" s="15"/>
      <c r="B10" s="16"/>
      <c r="C10" s="17"/>
      <c r="D10" s="11" t="s">
        <v>60</v>
      </c>
      <c r="E10" s="11"/>
      <c r="F10" s="26">
        <f>SUM(F11:F32)</f>
        <v>38632448</v>
      </c>
      <c r="G10" s="26">
        <f>SUM(G11:G32)</f>
        <v>37793852</v>
      </c>
      <c r="H10" s="12">
        <f>SUM(H11:H32)</f>
        <v>6598140.84</v>
      </c>
      <c r="I10" s="12">
        <f aca="true" t="shared" si="1" ref="I10:AB10">SUM(I11:I29)</f>
        <v>0</v>
      </c>
      <c r="J10" s="12">
        <f t="shared" si="1"/>
        <v>0</v>
      </c>
      <c r="K10" s="12">
        <f>SUM(K11:K32)</f>
        <v>750</v>
      </c>
      <c r="L10" s="12">
        <f>SUM(L11:L32)</f>
        <v>1276544.06</v>
      </c>
      <c r="M10" s="12">
        <f t="shared" si="1"/>
        <v>0</v>
      </c>
      <c r="N10" s="12">
        <f t="shared" si="1"/>
        <v>0</v>
      </c>
      <c r="O10" s="12">
        <f>SUM(O11:O32)</f>
        <v>465</v>
      </c>
      <c r="P10" s="12">
        <f>SUM(P11:P32)</f>
        <v>1759439.1</v>
      </c>
      <c r="Q10" s="12">
        <f t="shared" si="1"/>
        <v>0</v>
      </c>
      <c r="R10" s="12">
        <f t="shared" si="1"/>
        <v>0</v>
      </c>
      <c r="S10" s="12">
        <f>SUM(S11:S32)</f>
        <v>915</v>
      </c>
      <c r="T10" s="12">
        <f>SUM(T11:T32)</f>
        <v>3562157.6799999997</v>
      </c>
      <c r="U10" s="12">
        <f t="shared" si="1"/>
        <v>0</v>
      </c>
      <c r="V10" s="12">
        <f t="shared" si="1"/>
        <v>0</v>
      </c>
      <c r="W10" s="12">
        <f t="shared" si="1"/>
        <v>6483</v>
      </c>
      <c r="X10" s="12">
        <f t="shared" si="1"/>
        <v>16386298.44</v>
      </c>
      <c r="Y10" s="12">
        <f t="shared" si="1"/>
        <v>0</v>
      </c>
      <c r="Z10" s="12">
        <f t="shared" si="1"/>
        <v>0</v>
      </c>
      <c r="AA10" s="12">
        <f t="shared" si="1"/>
        <v>2404</v>
      </c>
      <c r="AB10" s="12">
        <f t="shared" si="1"/>
        <v>13106947.92</v>
      </c>
      <c r="AC10" s="12">
        <f aca="true" t="shared" si="2" ref="AC10:AN10">SUM(AC11:AC32)</f>
        <v>0</v>
      </c>
      <c r="AD10" s="12">
        <f t="shared" si="2"/>
        <v>854</v>
      </c>
      <c r="AE10" s="12">
        <f t="shared" si="2"/>
        <v>1702465</v>
      </c>
      <c r="AF10" s="12">
        <f t="shared" si="2"/>
        <v>0</v>
      </c>
      <c r="AG10" s="12">
        <f t="shared" si="2"/>
        <v>0</v>
      </c>
      <c r="AH10" s="12">
        <f t="shared" si="2"/>
        <v>29796</v>
      </c>
      <c r="AI10" s="12">
        <f t="shared" si="2"/>
        <v>29796</v>
      </c>
      <c r="AJ10" s="12">
        <f t="shared" si="2"/>
        <v>0</v>
      </c>
      <c r="AK10" s="12">
        <f t="shared" si="2"/>
        <v>0</v>
      </c>
      <c r="AL10" s="12">
        <f t="shared" si="2"/>
        <v>0</v>
      </c>
      <c r="AM10" s="12">
        <f>SUM(AM11:AM32)</f>
        <v>808800</v>
      </c>
      <c r="AN10" s="12">
        <f t="shared" si="2"/>
        <v>0</v>
      </c>
    </row>
    <row r="11" spans="1:40" ht="15">
      <c r="A11" s="15" t="s">
        <v>62</v>
      </c>
      <c r="B11" s="16">
        <v>2017</v>
      </c>
      <c r="C11" s="17">
        <v>5225000199</v>
      </c>
      <c r="D11" s="5">
        <v>1</v>
      </c>
      <c r="E11" s="18" t="s">
        <v>40</v>
      </c>
      <c r="F11" s="27">
        <f>G11+AH11+AM11+AN11</f>
        <v>256846</v>
      </c>
      <c r="G11" s="28">
        <f>ROUND(H11+V11+X11+Z11+AB11+AC11+AE11+AF11+AG11,0)</f>
        <v>251464</v>
      </c>
      <c r="H11" s="6">
        <f>J11+L11+N11+P11+R11+T11</f>
        <v>251464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21">
        <v>78</v>
      </c>
      <c r="T11" s="25">
        <f>ROUND(251464.04,0)</f>
        <v>251464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66">
        <f>SUM(AI11:AL11)</f>
        <v>0</v>
      </c>
      <c r="AI11" s="66"/>
      <c r="AJ11" s="67"/>
      <c r="AK11" s="67"/>
      <c r="AL11" s="67"/>
      <c r="AM11" s="66">
        <f>ROUNDUP(G11*0.0214,0)</f>
        <v>5382</v>
      </c>
      <c r="AN11" s="68">
        <v>0</v>
      </c>
    </row>
    <row r="12" spans="1:40" ht="15">
      <c r="A12" s="15" t="s">
        <v>62</v>
      </c>
      <c r="B12" s="16">
        <v>2017</v>
      </c>
      <c r="C12" s="17" t="s">
        <v>92</v>
      </c>
      <c r="D12" s="5">
        <v>2</v>
      </c>
      <c r="E12" s="18" t="s">
        <v>41</v>
      </c>
      <c r="F12" s="27">
        <f aca="true" t="shared" si="3" ref="F12:F18">G12+AH12+AM12+AN12</f>
        <v>1787531</v>
      </c>
      <c r="G12" s="28">
        <f>H12+V12+X12+Z12+AB12+AC12+AE12+AF12+AG12</f>
        <v>1750079</v>
      </c>
      <c r="H12" s="6">
        <f aca="true" t="shared" si="4" ref="H12:H18">J12+L12+N12+P12+R12+T12</f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2">
        <v>650</v>
      </c>
      <c r="X12" s="25">
        <v>1750079</v>
      </c>
      <c r="Y12" s="1"/>
      <c r="Z12" s="1"/>
      <c r="AA12" s="1"/>
      <c r="AB12" s="1"/>
      <c r="AC12" s="1"/>
      <c r="AD12" s="1"/>
      <c r="AE12" s="1"/>
      <c r="AF12" s="1"/>
      <c r="AG12" s="1"/>
      <c r="AH12" s="66">
        <f aca="true" t="shared" si="5" ref="AH12:AH18">SUM(AI12:AL12)</f>
        <v>0</v>
      </c>
      <c r="AI12" s="66"/>
      <c r="AJ12" s="67"/>
      <c r="AK12" s="67"/>
      <c r="AL12" s="67"/>
      <c r="AM12" s="66">
        <f>ROUNDUP(G12*0.0214,0)</f>
        <v>37452</v>
      </c>
      <c r="AN12" s="68">
        <v>0</v>
      </c>
    </row>
    <row r="13" spans="1:40" ht="15">
      <c r="A13" s="15" t="s">
        <v>62</v>
      </c>
      <c r="B13" s="16">
        <v>2017</v>
      </c>
      <c r="C13" s="17" t="s">
        <v>93</v>
      </c>
      <c r="D13" s="5">
        <f aca="true" t="shared" si="6" ref="D13:D18">D12+1</f>
        <v>3</v>
      </c>
      <c r="E13" s="18" t="s">
        <v>42</v>
      </c>
      <c r="F13" s="27">
        <f t="shared" si="3"/>
        <v>1888447</v>
      </c>
      <c r="G13" s="28">
        <f aca="true" t="shared" si="7" ref="G13:G22">ROUND(H13+V13+X13+Z13+AB13+AC13+AE13+AF13+AG13,0)</f>
        <v>1848880</v>
      </c>
      <c r="H13" s="6">
        <f t="shared" si="4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2">
        <v>700</v>
      </c>
      <c r="X13" s="25">
        <f>ROUND(1848879.87,0)</f>
        <v>1848880</v>
      </c>
      <c r="Y13" s="1"/>
      <c r="Z13" s="1"/>
      <c r="AA13" s="1"/>
      <c r="AB13" s="1"/>
      <c r="AC13" s="1"/>
      <c r="AD13" s="1"/>
      <c r="AE13" s="1"/>
      <c r="AF13" s="1"/>
      <c r="AG13" s="1"/>
      <c r="AH13" s="66">
        <f t="shared" si="5"/>
        <v>0</v>
      </c>
      <c r="AI13" s="66"/>
      <c r="AJ13" s="67"/>
      <c r="AK13" s="67"/>
      <c r="AL13" s="67"/>
      <c r="AM13" s="66">
        <f>ROUNDUP(G13*0.0214,0)</f>
        <v>39567</v>
      </c>
      <c r="AN13" s="68">
        <v>0</v>
      </c>
    </row>
    <row r="14" spans="1:40" ht="15">
      <c r="A14" s="15" t="s">
        <v>62</v>
      </c>
      <c r="B14" s="16">
        <v>2017</v>
      </c>
      <c r="C14" s="17" t="s">
        <v>94</v>
      </c>
      <c r="D14" s="5">
        <f t="shared" si="6"/>
        <v>4</v>
      </c>
      <c r="E14" s="19" t="s">
        <v>43</v>
      </c>
      <c r="F14" s="27">
        <f t="shared" si="3"/>
        <v>1309069</v>
      </c>
      <c r="G14" s="28">
        <f t="shared" si="7"/>
        <v>1281641</v>
      </c>
      <c r="H14" s="6">
        <f t="shared" si="4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2">
        <v>550</v>
      </c>
      <c r="X14" s="25">
        <f>ROUND(1281640.86,0)</f>
        <v>1281641</v>
      </c>
      <c r="Y14" s="1"/>
      <c r="Z14" s="1"/>
      <c r="AA14" s="1"/>
      <c r="AB14" s="1"/>
      <c r="AC14" s="1"/>
      <c r="AD14" s="1"/>
      <c r="AE14" s="1"/>
      <c r="AF14" s="1"/>
      <c r="AG14" s="1"/>
      <c r="AH14" s="66">
        <f t="shared" si="5"/>
        <v>0</v>
      </c>
      <c r="AI14" s="66"/>
      <c r="AJ14" s="67"/>
      <c r="AK14" s="67"/>
      <c r="AL14" s="67"/>
      <c r="AM14" s="66">
        <f>ROUNDUP(G14*0.0214,0)</f>
        <v>27428</v>
      </c>
      <c r="AN14" s="68">
        <v>0</v>
      </c>
    </row>
    <row r="15" spans="1:40" ht="15">
      <c r="A15" s="15" t="s">
        <v>62</v>
      </c>
      <c r="B15" s="16">
        <v>2017</v>
      </c>
      <c r="C15" s="17">
        <v>5225000148</v>
      </c>
      <c r="D15" s="5">
        <f t="shared" si="6"/>
        <v>5</v>
      </c>
      <c r="E15" s="19" t="s">
        <v>44</v>
      </c>
      <c r="F15" s="27">
        <f t="shared" si="3"/>
        <v>1521196</v>
      </c>
      <c r="G15" s="28">
        <f t="shared" si="7"/>
        <v>1489324</v>
      </c>
      <c r="H15" s="6">
        <f t="shared" si="4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2">
        <v>650</v>
      </c>
      <c r="X15" s="25">
        <v>1489323.95</v>
      </c>
      <c r="Y15" s="1"/>
      <c r="Z15" s="1"/>
      <c r="AA15" s="1"/>
      <c r="AB15" s="1"/>
      <c r="AC15" s="1"/>
      <c r="AD15" s="1"/>
      <c r="AE15" s="1"/>
      <c r="AF15" s="1"/>
      <c r="AG15" s="1"/>
      <c r="AH15" s="66">
        <f t="shared" si="5"/>
        <v>0</v>
      </c>
      <c r="AI15" s="66"/>
      <c r="AJ15" s="67"/>
      <c r="AK15" s="67"/>
      <c r="AL15" s="67"/>
      <c r="AM15" s="66">
        <f aca="true" t="shared" si="8" ref="AM15:AM27">ROUNDUP(G15*0.0214,0)</f>
        <v>31872</v>
      </c>
      <c r="AN15" s="68">
        <v>0</v>
      </c>
    </row>
    <row r="16" spans="1:40" ht="15">
      <c r="A16" s="15" t="s">
        <v>62</v>
      </c>
      <c r="B16" s="16">
        <v>2017</v>
      </c>
      <c r="C16" s="17" t="s">
        <v>113</v>
      </c>
      <c r="D16" s="5">
        <f t="shared" si="6"/>
        <v>6</v>
      </c>
      <c r="E16" s="19" t="s">
        <v>45</v>
      </c>
      <c r="F16" s="27">
        <f t="shared" si="3"/>
        <v>1496643</v>
      </c>
      <c r="G16" s="28">
        <f t="shared" si="7"/>
        <v>1465285</v>
      </c>
      <c r="H16" s="6">
        <f t="shared" si="4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2">
        <v>650</v>
      </c>
      <c r="X16" s="25">
        <v>1465285.36</v>
      </c>
      <c r="Y16" s="1"/>
      <c r="Z16" s="1"/>
      <c r="AA16" s="1"/>
      <c r="AB16" s="1"/>
      <c r="AC16" s="1"/>
      <c r="AD16" s="1"/>
      <c r="AE16" s="1"/>
      <c r="AF16" s="1"/>
      <c r="AG16" s="1"/>
      <c r="AH16" s="66">
        <f t="shared" si="5"/>
        <v>0</v>
      </c>
      <c r="AI16" s="66"/>
      <c r="AJ16" s="67"/>
      <c r="AK16" s="67"/>
      <c r="AL16" s="67"/>
      <c r="AM16" s="66">
        <f t="shared" si="8"/>
        <v>31358</v>
      </c>
      <c r="AN16" s="68">
        <v>0</v>
      </c>
    </row>
    <row r="17" spans="1:40" ht="15">
      <c r="A17" s="15" t="s">
        <v>62</v>
      </c>
      <c r="B17" s="16">
        <v>2017</v>
      </c>
      <c r="C17" s="17">
        <v>5225000135</v>
      </c>
      <c r="D17" s="5">
        <f t="shared" si="6"/>
        <v>7</v>
      </c>
      <c r="E17" s="19" t="s">
        <v>46</v>
      </c>
      <c r="F17" s="27">
        <f t="shared" si="3"/>
        <v>1519287</v>
      </c>
      <c r="G17" s="28">
        <f t="shared" si="7"/>
        <v>1487455</v>
      </c>
      <c r="H17" s="6">
        <f t="shared" si="4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2">
        <v>650</v>
      </c>
      <c r="X17" s="25">
        <v>1487455.18</v>
      </c>
      <c r="Y17" s="1"/>
      <c r="Z17" s="1"/>
      <c r="AA17" s="1"/>
      <c r="AB17" s="1"/>
      <c r="AC17" s="1"/>
      <c r="AD17" s="1"/>
      <c r="AE17" s="1"/>
      <c r="AF17" s="1"/>
      <c r="AG17" s="1"/>
      <c r="AH17" s="66">
        <f t="shared" si="5"/>
        <v>0</v>
      </c>
      <c r="AI17" s="66"/>
      <c r="AJ17" s="67"/>
      <c r="AK17" s="67"/>
      <c r="AL17" s="67"/>
      <c r="AM17" s="66">
        <f t="shared" si="8"/>
        <v>31832</v>
      </c>
      <c r="AN17" s="68">
        <v>0</v>
      </c>
    </row>
    <row r="18" spans="1:40" ht="15">
      <c r="A18" s="15" t="s">
        <v>62</v>
      </c>
      <c r="B18" s="16">
        <v>2017</v>
      </c>
      <c r="C18" s="17">
        <v>5225000140</v>
      </c>
      <c r="D18" s="5">
        <f t="shared" si="6"/>
        <v>8</v>
      </c>
      <c r="E18" s="19" t="s">
        <v>47</v>
      </c>
      <c r="F18" s="27">
        <f t="shared" si="3"/>
        <v>1541334</v>
      </c>
      <c r="G18" s="28">
        <f t="shared" si="7"/>
        <v>1509040</v>
      </c>
      <c r="H18" s="6">
        <f t="shared" si="4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2">
        <v>650</v>
      </c>
      <c r="X18" s="25">
        <v>1509040.44</v>
      </c>
      <c r="Y18" s="1"/>
      <c r="Z18" s="1"/>
      <c r="AA18" s="1"/>
      <c r="AB18" s="1"/>
      <c r="AC18" s="1"/>
      <c r="AD18" s="1"/>
      <c r="AE18" s="1"/>
      <c r="AF18" s="1"/>
      <c r="AG18" s="1"/>
      <c r="AH18" s="66">
        <f t="shared" si="5"/>
        <v>0</v>
      </c>
      <c r="AI18" s="66"/>
      <c r="AJ18" s="67"/>
      <c r="AK18" s="67"/>
      <c r="AL18" s="67"/>
      <c r="AM18" s="66">
        <f t="shared" si="8"/>
        <v>32294</v>
      </c>
      <c r="AN18" s="68">
        <v>0</v>
      </c>
    </row>
    <row r="19" spans="1:40" ht="15">
      <c r="A19" s="15" t="s">
        <v>62</v>
      </c>
      <c r="B19" s="16">
        <v>2017</v>
      </c>
      <c r="C19" s="17" t="s">
        <v>64</v>
      </c>
      <c r="D19" s="5">
        <v>9</v>
      </c>
      <c r="E19" s="7" t="s">
        <v>48</v>
      </c>
      <c r="F19" s="27">
        <f aca="true" t="shared" si="9" ref="F19:F32">G19+AH19+AM19+AN19</f>
        <v>724178</v>
      </c>
      <c r="G19" s="28">
        <f t="shared" si="7"/>
        <v>679833</v>
      </c>
      <c r="H19" s="6">
        <f>J19+L19+N19+P19+R19+T19</f>
        <v>679833</v>
      </c>
      <c r="I19" s="8"/>
      <c r="J19" s="8"/>
      <c r="K19" s="8"/>
      <c r="L19" s="8"/>
      <c r="M19" s="8"/>
      <c r="N19" s="8"/>
      <c r="O19" s="13">
        <v>179</v>
      </c>
      <c r="P19" s="69">
        <f>ROUND(679833.4,0)</f>
        <v>679833</v>
      </c>
      <c r="Q19" s="8"/>
      <c r="R19" s="8"/>
      <c r="S19" s="13"/>
      <c r="T19" s="8"/>
      <c r="U19" s="8"/>
      <c r="V19" s="8"/>
      <c r="W19" s="13"/>
      <c r="X19" s="8"/>
      <c r="Y19" s="8"/>
      <c r="Z19" s="8"/>
      <c r="AA19" s="13"/>
      <c r="AB19" s="8"/>
      <c r="AC19" s="8"/>
      <c r="AD19" s="8"/>
      <c r="AE19" s="8"/>
      <c r="AF19" s="12"/>
      <c r="AG19" s="12"/>
      <c r="AH19" s="66">
        <f>SUM(AI19:AL19)</f>
        <v>29796</v>
      </c>
      <c r="AI19" s="70">
        <v>29796</v>
      </c>
      <c r="AJ19" s="67"/>
      <c r="AK19" s="67"/>
      <c r="AL19" s="67"/>
      <c r="AM19" s="66">
        <f t="shared" si="8"/>
        <v>14549</v>
      </c>
      <c r="AN19" s="68">
        <v>0</v>
      </c>
    </row>
    <row r="20" spans="1:40" ht="15">
      <c r="A20" s="15" t="s">
        <v>62</v>
      </c>
      <c r="B20" s="16">
        <v>2017</v>
      </c>
      <c r="C20" s="17">
        <v>5225000144</v>
      </c>
      <c r="D20" s="5">
        <v>10</v>
      </c>
      <c r="E20" s="5" t="s">
        <v>49</v>
      </c>
      <c r="F20" s="27">
        <f t="shared" si="9"/>
        <v>4587279</v>
      </c>
      <c r="G20" s="28">
        <f t="shared" si="7"/>
        <v>4491168</v>
      </c>
      <c r="H20" s="6">
        <f aca="true" t="shared" si="10" ref="H20:H32">J20+L20+N20+P20+R20+T20</f>
        <v>381590.76</v>
      </c>
      <c r="I20" s="8"/>
      <c r="J20" s="8"/>
      <c r="K20" s="8"/>
      <c r="L20" s="8"/>
      <c r="M20" s="8"/>
      <c r="N20" s="8"/>
      <c r="O20" s="13">
        <v>29</v>
      </c>
      <c r="P20" s="25">
        <v>110300.5</v>
      </c>
      <c r="Q20" s="8"/>
      <c r="R20" s="8"/>
      <c r="S20" s="13">
        <v>67</v>
      </c>
      <c r="T20" s="69">
        <v>271290.26</v>
      </c>
      <c r="U20" s="8"/>
      <c r="V20" s="8"/>
      <c r="W20" s="13">
        <v>539</v>
      </c>
      <c r="X20" s="69">
        <v>1509072.33</v>
      </c>
      <c r="Y20" s="8"/>
      <c r="Z20" s="8"/>
      <c r="AA20" s="13">
        <v>448</v>
      </c>
      <c r="AB20" s="8">
        <v>2600505</v>
      </c>
      <c r="AC20" s="8"/>
      <c r="AD20" s="8"/>
      <c r="AE20" s="8"/>
      <c r="AF20" s="12"/>
      <c r="AG20" s="12"/>
      <c r="AH20" s="66">
        <f aca="true" t="shared" si="11" ref="AH20:AH44">SUM(AI20:AL20)</f>
        <v>0</v>
      </c>
      <c r="AI20" s="66">
        <v>0</v>
      </c>
      <c r="AJ20" s="67"/>
      <c r="AK20" s="67"/>
      <c r="AL20" s="67"/>
      <c r="AM20" s="66">
        <f t="shared" si="8"/>
        <v>96111</v>
      </c>
      <c r="AN20" s="68">
        <v>0</v>
      </c>
    </row>
    <row r="21" spans="1:40" ht="15">
      <c r="A21" s="15" t="s">
        <v>62</v>
      </c>
      <c r="B21" s="16">
        <v>2017</v>
      </c>
      <c r="C21" s="17">
        <v>5225000145</v>
      </c>
      <c r="D21" s="5">
        <v>11</v>
      </c>
      <c r="E21" s="5" t="s">
        <v>50</v>
      </c>
      <c r="F21" s="27">
        <f t="shared" si="9"/>
        <v>4432200</v>
      </c>
      <c r="G21" s="28">
        <f t="shared" si="7"/>
        <v>4339338</v>
      </c>
      <c r="H21" s="6">
        <f t="shared" si="10"/>
        <v>364723.83999999997</v>
      </c>
      <c r="I21" s="8"/>
      <c r="J21" s="8"/>
      <c r="K21" s="8"/>
      <c r="L21" s="8"/>
      <c r="M21" s="8"/>
      <c r="N21" s="8"/>
      <c r="O21" s="13">
        <v>29</v>
      </c>
      <c r="P21" s="25">
        <v>110300.5</v>
      </c>
      <c r="Q21" s="8"/>
      <c r="R21" s="8"/>
      <c r="S21" s="13">
        <v>63</v>
      </c>
      <c r="T21" s="69">
        <v>254423.34</v>
      </c>
      <c r="U21" s="8"/>
      <c r="V21" s="8"/>
      <c r="W21" s="13">
        <v>522</v>
      </c>
      <c r="X21" s="8">
        <v>1462442</v>
      </c>
      <c r="Y21" s="8"/>
      <c r="Z21" s="8"/>
      <c r="AA21" s="13">
        <v>448</v>
      </c>
      <c r="AB21" s="8">
        <v>2512172</v>
      </c>
      <c r="AC21" s="8"/>
      <c r="AD21" s="8"/>
      <c r="AE21" s="8"/>
      <c r="AF21" s="12"/>
      <c r="AG21" s="12"/>
      <c r="AH21" s="66">
        <f t="shared" si="11"/>
        <v>0</v>
      </c>
      <c r="AI21" s="66">
        <v>0</v>
      </c>
      <c r="AJ21" s="67"/>
      <c r="AK21" s="67"/>
      <c r="AL21" s="67"/>
      <c r="AM21" s="66">
        <f t="shared" si="8"/>
        <v>92862</v>
      </c>
      <c r="AN21" s="68">
        <v>0</v>
      </c>
    </row>
    <row r="22" spans="1:40" ht="15">
      <c r="A22" s="15" t="s">
        <v>62</v>
      </c>
      <c r="B22" s="16">
        <v>2017</v>
      </c>
      <c r="C22" s="17">
        <v>5225000146</v>
      </c>
      <c r="D22" s="5">
        <v>12</v>
      </c>
      <c r="E22" s="5" t="s">
        <v>51</v>
      </c>
      <c r="F22" s="27">
        <f t="shared" si="9"/>
        <v>2872501</v>
      </c>
      <c r="G22" s="28">
        <f t="shared" si="7"/>
        <v>2812317</v>
      </c>
      <c r="H22" s="6">
        <f t="shared" si="10"/>
        <v>432590.36</v>
      </c>
      <c r="I22" s="8"/>
      <c r="J22" s="8"/>
      <c r="K22" s="8"/>
      <c r="L22" s="8"/>
      <c r="M22" s="8"/>
      <c r="N22" s="8"/>
      <c r="O22" s="13">
        <v>33</v>
      </c>
      <c r="P22" s="69">
        <v>125642.86</v>
      </c>
      <c r="Q22" s="8"/>
      <c r="R22" s="8"/>
      <c r="S22" s="13">
        <v>77</v>
      </c>
      <c r="T22" s="69">
        <v>306947.5</v>
      </c>
      <c r="U22" s="8"/>
      <c r="V22" s="8"/>
      <c r="W22" s="13"/>
      <c r="X22" s="8"/>
      <c r="Y22" s="8"/>
      <c r="Z22" s="8"/>
      <c r="AA22" s="13">
        <v>448</v>
      </c>
      <c r="AB22" s="8">
        <v>2379727</v>
      </c>
      <c r="AC22" s="8"/>
      <c r="AD22" s="8"/>
      <c r="AE22" s="8"/>
      <c r="AF22" s="12"/>
      <c r="AG22" s="12"/>
      <c r="AH22" s="66">
        <f t="shared" si="11"/>
        <v>0</v>
      </c>
      <c r="AI22" s="66">
        <v>0</v>
      </c>
      <c r="AJ22" s="67"/>
      <c r="AK22" s="67"/>
      <c r="AL22" s="67"/>
      <c r="AM22" s="66">
        <f t="shared" si="8"/>
        <v>60184</v>
      </c>
      <c r="AN22" s="68">
        <v>0</v>
      </c>
    </row>
    <row r="23" spans="1:40" ht="15">
      <c r="A23" s="15" t="s">
        <v>62</v>
      </c>
      <c r="B23" s="16">
        <v>2017</v>
      </c>
      <c r="C23" s="17">
        <v>5225000137</v>
      </c>
      <c r="D23" s="5">
        <v>13</v>
      </c>
      <c r="E23" s="7" t="s">
        <v>53</v>
      </c>
      <c r="F23" s="27">
        <f t="shared" si="9"/>
        <v>489594</v>
      </c>
      <c r="G23" s="28">
        <f>H23+V23+X23+Z23+AB23+AC23+AE23+AF23+AG23</f>
        <v>479336</v>
      </c>
      <c r="H23" s="6">
        <f t="shared" si="10"/>
        <v>0</v>
      </c>
      <c r="I23" s="8"/>
      <c r="J23" s="8"/>
      <c r="K23" s="8"/>
      <c r="L23" s="8"/>
      <c r="M23" s="8"/>
      <c r="N23" s="8"/>
      <c r="O23" s="13"/>
      <c r="P23" s="8"/>
      <c r="Q23" s="8"/>
      <c r="R23" s="8"/>
      <c r="S23" s="13"/>
      <c r="T23" s="8"/>
      <c r="U23" s="8"/>
      <c r="V23" s="8"/>
      <c r="W23" s="13">
        <v>171</v>
      </c>
      <c r="X23" s="8">
        <v>479336</v>
      </c>
      <c r="Y23" s="8"/>
      <c r="Z23" s="8"/>
      <c r="AA23" s="13"/>
      <c r="AB23" s="8"/>
      <c r="AC23" s="8"/>
      <c r="AD23" s="8"/>
      <c r="AE23" s="8"/>
      <c r="AF23" s="12"/>
      <c r="AG23" s="12"/>
      <c r="AH23" s="66">
        <f t="shared" si="11"/>
        <v>0</v>
      </c>
      <c r="AI23" s="66">
        <v>0</v>
      </c>
      <c r="AJ23" s="67"/>
      <c r="AK23" s="67"/>
      <c r="AL23" s="67"/>
      <c r="AM23" s="66">
        <f>ROUNDUP(G23*0.0214,0)</f>
        <v>10258</v>
      </c>
      <c r="AN23" s="68">
        <v>0</v>
      </c>
    </row>
    <row r="24" spans="1:40" ht="15">
      <c r="A24" s="15" t="s">
        <v>62</v>
      </c>
      <c r="B24" s="16">
        <v>2017</v>
      </c>
      <c r="C24" s="17">
        <v>5225000136</v>
      </c>
      <c r="D24" s="5">
        <v>14</v>
      </c>
      <c r="E24" s="7" t="s">
        <v>54</v>
      </c>
      <c r="F24" s="27">
        <f t="shared" si="9"/>
        <v>924140</v>
      </c>
      <c r="G24" s="28">
        <f aca="true" t="shared" si="12" ref="G24:G29">ROUND(H24+V24+X24+Z24+AB24+AC24+AE24+AF24+AG24,0)</f>
        <v>904777</v>
      </c>
      <c r="H24" s="6">
        <f t="shared" si="10"/>
        <v>325287.06</v>
      </c>
      <c r="I24" s="8"/>
      <c r="J24" s="8"/>
      <c r="K24" s="8"/>
      <c r="L24" s="8"/>
      <c r="M24" s="8"/>
      <c r="N24" s="8"/>
      <c r="O24" s="13">
        <v>28</v>
      </c>
      <c r="P24" s="69">
        <v>105625.34</v>
      </c>
      <c r="Q24" s="8"/>
      <c r="R24" s="8"/>
      <c r="S24" s="13">
        <v>56</v>
      </c>
      <c r="T24" s="69">
        <v>219661.72</v>
      </c>
      <c r="U24" s="8"/>
      <c r="V24" s="8"/>
      <c r="W24" s="13">
        <v>207</v>
      </c>
      <c r="X24" s="8">
        <v>579490</v>
      </c>
      <c r="Y24" s="8"/>
      <c r="Z24" s="8"/>
      <c r="AA24" s="13"/>
      <c r="AB24" s="8"/>
      <c r="AC24" s="8"/>
      <c r="AD24" s="8"/>
      <c r="AE24" s="8"/>
      <c r="AF24" s="12"/>
      <c r="AG24" s="12"/>
      <c r="AH24" s="66">
        <f t="shared" si="11"/>
        <v>0</v>
      </c>
      <c r="AI24" s="66">
        <v>0</v>
      </c>
      <c r="AJ24" s="67"/>
      <c r="AK24" s="67"/>
      <c r="AL24" s="67"/>
      <c r="AM24" s="66">
        <f t="shared" si="8"/>
        <v>19363</v>
      </c>
      <c r="AN24" s="68">
        <v>0</v>
      </c>
    </row>
    <row r="25" spans="1:40" ht="15">
      <c r="A25" s="15" t="s">
        <v>62</v>
      </c>
      <c r="B25" s="16">
        <v>2017</v>
      </c>
      <c r="C25" s="17">
        <v>5225000031</v>
      </c>
      <c r="D25" s="5">
        <v>15</v>
      </c>
      <c r="E25" s="7" t="s">
        <v>55</v>
      </c>
      <c r="F25" s="27">
        <f t="shared" si="9"/>
        <v>4208976</v>
      </c>
      <c r="G25" s="28">
        <f t="shared" si="12"/>
        <v>4120791</v>
      </c>
      <c r="H25" s="6">
        <f t="shared" si="10"/>
        <v>301571.42</v>
      </c>
      <c r="I25" s="8"/>
      <c r="J25" s="8"/>
      <c r="K25" s="8"/>
      <c r="L25" s="8"/>
      <c r="M25" s="8"/>
      <c r="N25" s="8"/>
      <c r="O25" s="13"/>
      <c r="P25" s="8"/>
      <c r="Q25" s="8"/>
      <c r="R25" s="8"/>
      <c r="S25" s="13">
        <v>74</v>
      </c>
      <c r="T25" s="69">
        <v>301571.42</v>
      </c>
      <c r="U25" s="8"/>
      <c r="V25" s="8"/>
      <c r="W25" s="13">
        <v>544</v>
      </c>
      <c r="X25" s="69">
        <v>1524253.18</v>
      </c>
      <c r="Y25" s="8"/>
      <c r="Z25" s="8"/>
      <c r="AA25" s="13">
        <v>430</v>
      </c>
      <c r="AB25" s="69">
        <v>2294966.25</v>
      </c>
      <c r="AC25" s="8"/>
      <c r="AD25" s="8"/>
      <c r="AE25" s="8"/>
      <c r="AF25" s="12"/>
      <c r="AG25" s="12"/>
      <c r="AH25" s="66">
        <f t="shared" si="11"/>
        <v>0</v>
      </c>
      <c r="AI25" s="66">
        <v>0</v>
      </c>
      <c r="AJ25" s="67"/>
      <c r="AK25" s="67"/>
      <c r="AL25" s="67"/>
      <c r="AM25" s="66">
        <f t="shared" si="8"/>
        <v>88185</v>
      </c>
      <c r="AN25" s="68">
        <v>0</v>
      </c>
    </row>
    <row r="26" spans="1:40" ht="15">
      <c r="A26" s="15" t="s">
        <v>62</v>
      </c>
      <c r="B26" s="16">
        <v>2017</v>
      </c>
      <c r="C26" s="17">
        <v>5225000032</v>
      </c>
      <c r="D26" s="5">
        <v>16</v>
      </c>
      <c r="E26" s="7" t="s">
        <v>56</v>
      </c>
      <c r="F26" s="27">
        <f t="shared" si="9"/>
        <v>2123034</v>
      </c>
      <c r="G26" s="28">
        <f t="shared" si="12"/>
        <v>2078552</v>
      </c>
      <c r="H26" s="6">
        <f t="shared" si="10"/>
        <v>381943.57999999996</v>
      </c>
      <c r="I26" s="8"/>
      <c r="J26" s="8"/>
      <c r="K26" s="8"/>
      <c r="L26" s="8"/>
      <c r="M26" s="8"/>
      <c r="N26" s="8"/>
      <c r="O26" s="13">
        <v>34</v>
      </c>
      <c r="P26" s="69">
        <v>131453.18</v>
      </c>
      <c r="Q26" s="8"/>
      <c r="R26" s="8"/>
      <c r="S26" s="13">
        <v>62</v>
      </c>
      <c r="T26" s="69">
        <v>250490.4</v>
      </c>
      <c r="U26" s="8"/>
      <c r="V26" s="8"/>
      <c r="W26" s="13"/>
      <c r="X26" s="8"/>
      <c r="Y26" s="8"/>
      <c r="Z26" s="8"/>
      <c r="AA26" s="13">
        <v>315</v>
      </c>
      <c r="AB26" s="69">
        <v>1696608.15</v>
      </c>
      <c r="AC26" s="8"/>
      <c r="AD26" s="8"/>
      <c r="AE26" s="8"/>
      <c r="AF26" s="12"/>
      <c r="AG26" s="12"/>
      <c r="AH26" s="66">
        <f t="shared" si="11"/>
        <v>0</v>
      </c>
      <c r="AI26" s="66">
        <v>0</v>
      </c>
      <c r="AJ26" s="67"/>
      <c r="AK26" s="67"/>
      <c r="AL26" s="67"/>
      <c r="AM26" s="66">
        <f t="shared" si="8"/>
        <v>44482</v>
      </c>
      <c r="AN26" s="68">
        <v>0</v>
      </c>
    </row>
    <row r="27" spans="1:40" ht="15">
      <c r="A27" s="15" t="s">
        <v>62</v>
      </c>
      <c r="B27" s="16">
        <v>2017</v>
      </c>
      <c r="C27" s="17">
        <v>5225000033</v>
      </c>
      <c r="D27" s="5">
        <v>17</v>
      </c>
      <c r="E27" s="7" t="s">
        <v>57</v>
      </c>
      <c r="F27" s="27">
        <f t="shared" si="9"/>
        <v>1989872</v>
      </c>
      <c r="G27" s="28">
        <f t="shared" si="12"/>
        <v>1948180</v>
      </c>
      <c r="H27" s="6">
        <f t="shared" si="10"/>
        <v>325210.36</v>
      </c>
      <c r="I27" s="8"/>
      <c r="J27" s="8"/>
      <c r="K27" s="8"/>
      <c r="L27" s="8"/>
      <c r="M27" s="8"/>
      <c r="N27" s="8"/>
      <c r="O27" s="13">
        <v>31</v>
      </c>
      <c r="P27" s="69">
        <v>120375.34</v>
      </c>
      <c r="Q27" s="8"/>
      <c r="R27" s="8"/>
      <c r="S27" s="13">
        <v>50</v>
      </c>
      <c r="T27" s="69">
        <v>204835.02</v>
      </c>
      <c r="U27" s="8"/>
      <c r="V27" s="8"/>
      <c r="W27" s="23"/>
      <c r="X27" s="24"/>
      <c r="Y27" s="8"/>
      <c r="Z27" s="8"/>
      <c r="AA27" s="13">
        <v>315</v>
      </c>
      <c r="AB27" s="69">
        <v>1622969.52</v>
      </c>
      <c r="AC27" s="8"/>
      <c r="AD27" s="8"/>
      <c r="AE27" s="8"/>
      <c r="AF27" s="12"/>
      <c r="AG27" s="12"/>
      <c r="AH27" s="66">
        <f t="shared" si="11"/>
        <v>0</v>
      </c>
      <c r="AI27" s="66">
        <v>0</v>
      </c>
      <c r="AJ27" s="67"/>
      <c r="AK27" s="67"/>
      <c r="AL27" s="67"/>
      <c r="AM27" s="66">
        <f t="shared" si="8"/>
        <v>41692</v>
      </c>
      <c r="AN27" s="68">
        <v>0</v>
      </c>
    </row>
    <row r="28" spans="1:40" ht="15">
      <c r="A28" s="15" t="s">
        <v>62</v>
      </c>
      <c r="B28" s="16">
        <v>2017</v>
      </c>
      <c r="C28" s="17" t="s">
        <v>65</v>
      </c>
      <c r="D28" s="5">
        <v>18</v>
      </c>
      <c r="E28" s="7" t="s">
        <v>66</v>
      </c>
      <c r="F28" s="27">
        <f t="shared" si="9"/>
        <v>405719</v>
      </c>
      <c r="G28" s="28">
        <f t="shared" si="12"/>
        <v>397218</v>
      </c>
      <c r="H28" s="6">
        <f t="shared" si="10"/>
        <v>397217.5</v>
      </c>
      <c r="I28" s="8"/>
      <c r="J28" s="8"/>
      <c r="K28" s="8"/>
      <c r="L28" s="8"/>
      <c r="M28" s="8"/>
      <c r="N28" s="8"/>
      <c r="O28" s="13">
        <v>31</v>
      </c>
      <c r="P28" s="71">
        <v>121529.38</v>
      </c>
      <c r="Q28" s="8"/>
      <c r="R28" s="8"/>
      <c r="S28" s="13">
        <v>69</v>
      </c>
      <c r="T28" s="71">
        <v>275688.12</v>
      </c>
      <c r="U28" s="8"/>
      <c r="V28" s="8"/>
      <c r="W28" s="13"/>
      <c r="X28" s="8"/>
      <c r="Y28" s="8"/>
      <c r="Z28" s="8"/>
      <c r="AA28" s="8"/>
      <c r="AB28" s="8"/>
      <c r="AC28" s="8"/>
      <c r="AD28" s="8"/>
      <c r="AE28" s="8"/>
      <c r="AF28" s="12"/>
      <c r="AG28" s="12"/>
      <c r="AH28" s="66">
        <f t="shared" si="11"/>
        <v>0</v>
      </c>
      <c r="AI28" s="66">
        <v>0</v>
      </c>
      <c r="AJ28" s="67"/>
      <c r="AK28" s="67"/>
      <c r="AL28" s="67"/>
      <c r="AM28" s="66">
        <f>ROUNDUP(G28*0.0214,0)</f>
        <v>8501</v>
      </c>
      <c r="AN28" s="68">
        <v>0</v>
      </c>
    </row>
    <row r="29" spans="1:40" ht="15">
      <c r="A29" s="15" t="s">
        <v>62</v>
      </c>
      <c r="B29" s="16">
        <v>2017</v>
      </c>
      <c r="C29" s="17">
        <v>5225000138</v>
      </c>
      <c r="D29" s="5">
        <v>19</v>
      </c>
      <c r="E29" s="7" t="s">
        <v>52</v>
      </c>
      <c r="F29" s="27">
        <f t="shared" si="9"/>
        <v>2030154</v>
      </c>
      <c r="G29" s="28">
        <f t="shared" si="12"/>
        <v>1987618</v>
      </c>
      <c r="H29" s="6">
        <f t="shared" si="10"/>
        <v>1987617.96</v>
      </c>
      <c r="I29" s="8"/>
      <c r="J29" s="8"/>
      <c r="K29" s="13">
        <v>750</v>
      </c>
      <c r="L29" s="69">
        <v>1276544.06</v>
      </c>
      <c r="M29" s="8"/>
      <c r="N29" s="8"/>
      <c r="O29" s="13"/>
      <c r="P29" s="8"/>
      <c r="Q29" s="8"/>
      <c r="R29" s="8"/>
      <c r="S29" s="23">
        <v>178</v>
      </c>
      <c r="T29" s="25">
        <v>711073.9</v>
      </c>
      <c r="U29" s="8"/>
      <c r="V29" s="8"/>
      <c r="W29" s="13"/>
      <c r="X29" s="8"/>
      <c r="Y29" s="8"/>
      <c r="Z29" s="8"/>
      <c r="AA29" s="8"/>
      <c r="AB29" s="8"/>
      <c r="AC29" s="8"/>
      <c r="AD29" s="8"/>
      <c r="AE29" s="8"/>
      <c r="AF29" s="12"/>
      <c r="AG29" s="12"/>
      <c r="AH29" s="66">
        <f t="shared" si="11"/>
        <v>0</v>
      </c>
      <c r="AI29" s="66">
        <v>0</v>
      </c>
      <c r="AJ29" s="67"/>
      <c r="AK29" s="67"/>
      <c r="AL29" s="67"/>
      <c r="AM29" s="66">
        <f>ROUNDUP(G29*0.0214,0)</f>
        <v>42536</v>
      </c>
      <c r="AN29" s="68">
        <v>0</v>
      </c>
    </row>
    <row r="30" spans="1:40" ht="15">
      <c r="A30" s="15" t="s">
        <v>62</v>
      </c>
      <c r="B30" s="16">
        <v>2017</v>
      </c>
      <c r="C30" s="17" t="s">
        <v>67</v>
      </c>
      <c r="D30" s="3">
        <f>D29+1</f>
        <v>20</v>
      </c>
      <c r="E30" s="7" t="s">
        <v>68</v>
      </c>
      <c r="F30" s="27">
        <f t="shared" si="9"/>
        <v>1738898</v>
      </c>
      <c r="G30" s="28">
        <f>H30+V30+X30+Z30+AB30+AC30+AE30+AF30+AG30</f>
        <v>1702465</v>
      </c>
      <c r="H30" s="6">
        <f t="shared" si="10"/>
        <v>0</v>
      </c>
      <c r="I30" s="8"/>
      <c r="J30" s="8"/>
      <c r="K30" s="8"/>
      <c r="L30" s="8"/>
      <c r="M30" s="8"/>
      <c r="N30" s="8"/>
      <c r="O30" s="13"/>
      <c r="P30" s="8"/>
      <c r="Q30" s="8"/>
      <c r="R30" s="8"/>
      <c r="S30" s="13"/>
      <c r="T30" s="8"/>
      <c r="U30" s="8"/>
      <c r="V30" s="8"/>
      <c r="W30" s="13"/>
      <c r="X30" s="8"/>
      <c r="Y30" s="8"/>
      <c r="Z30" s="8"/>
      <c r="AA30" s="8"/>
      <c r="AB30" s="8"/>
      <c r="AC30" s="8"/>
      <c r="AD30" s="13">
        <v>854</v>
      </c>
      <c r="AE30" s="8">
        <v>1702465</v>
      </c>
      <c r="AF30" s="12"/>
      <c r="AG30" s="12"/>
      <c r="AH30" s="66">
        <f>SUM(AI30:AL30)</f>
        <v>0</v>
      </c>
      <c r="AI30" s="66">
        <v>0</v>
      </c>
      <c r="AJ30" s="67"/>
      <c r="AK30" s="67"/>
      <c r="AL30" s="67"/>
      <c r="AM30" s="66">
        <f>ROUNDUP(G30*0.0214,0)</f>
        <v>36433</v>
      </c>
      <c r="AN30" s="68">
        <v>0</v>
      </c>
    </row>
    <row r="31" spans="1:40" ht="15">
      <c r="A31" s="15" t="s">
        <v>62</v>
      </c>
      <c r="B31" s="16">
        <v>2017</v>
      </c>
      <c r="C31" s="17" t="s">
        <v>91</v>
      </c>
      <c r="D31" s="3">
        <f>D30+1</f>
        <v>21</v>
      </c>
      <c r="E31" s="7" t="s">
        <v>58</v>
      </c>
      <c r="F31" s="27">
        <f t="shared" si="9"/>
        <v>310939</v>
      </c>
      <c r="G31" s="28">
        <f>H31+V31+X31+Z31+AB31+AC31+AE31+AF31+AG31</f>
        <v>304424</v>
      </c>
      <c r="H31" s="6">
        <f t="shared" si="10"/>
        <v>304424</v>
      </c>
      <c r="I31" s="8"/>
      <c r="J31" s="8"/>
      <c r="K31" s="8"/>
      <c r="L31" s="8"/>
      <c r="M31" s="8"/>
      <c r="N31" s="8"/>
      <c r="O31" s="13">
        <v>31</v>
      </c>
      <c r="P31" s="8">
        <v>111496</v>
      </c>
      <c r="Q31" s="8"/>
      <c r="R31" s="8"/>
      <c r="S31" s="13">
        <v>53</v>
      </c>
      <c r="T31" s="8">
        <v>192928</v>
      </c>
      <c r="U31" s="8"/>
      <c r="V31" s="8"/>
      <c r="W31" s="13"/>
      <c r="X31" s="8"/>
      <c r="Y31" s="8"/>
      <c r="Z31" s="8"/>
      <c r="AA31" s="8"/>
      <c r="AB31" s="8"/>
      <c r="AC31" s="8"/>
      <c r="AD31" s="8"/>
      <c r="AE31" s="8"/>
      <c r="AF31" s="12"/>
      <c r="AG31" s="12"/>
      <c r="AH31" s="66">
        <f>SUM(AI31:AL31)</f>
        <v>0</v>
      </c>
      <c r="AI31" s="66">
        <v>0</v>
      </c>
      <c r="AJ31" s="67"/>
      <c r="AK31" s="67"/>
      <c r="AL31" s="67"/>
      <c r="AM31" s="66">
        <f>ROUNDUP(G31*0.0214,0)</f>
        <v>6515</v>
      </c>
      <c r="AN31" s="68">
        <v>0</v>
      </c>
    </row>
    <row r="32" spans="1:40" ht="15">
      <c r="A32" s="15" t="s">
        <v>62</v>
      </c>
      <c r="B32" s="16">
        <v>2017</v>
      </c>
      <c r="C32" s="17">
        <v>5225000029</v>
      </c>
      <c r="D32" s="3">
        <f>D31+1</f>
        <v>22</v>
      </c>
      <c r="E32" s="7" t="s">
        <v>59</v>
      </c>
      <c r="F32" s="27">
        <f t="shared" si="9"/>
        <v>474611</v>
      </c>
      <c r="G32" s="28">
        <f>H32+V32+X32+Z32+AB32+AC32+AE32+AF32+AG32</f>
        <v>464667</v>
      </c>
      <c r="H32" s="6">
        <f t="shared" si="10"/>
        <v>464667</v>
      </c>
      <c r="I32" s="8"/>
      <c r="J32" s="8"/>
      <c r="K32" s="8"/>
      <c r="L32" s="8"/>
      <c r="M32" s="8"/>
      <c r="N32" s="8"/>
      <c r="O32" s="13">
        <v>40</v>
      </c>
      <c r="P32" s="8">
        <v>142883</v>
      </c>
      <c r="Q32" s="8"/>
      <c r="R32" s="8"/>
      <c r="S32" s="13">
        <v>88</v>
      </c>
      <c r="T32" s="8">
        <v>321784</v>
      </c>
      <c r="U32" s="8"/>
      <c r="V32" s="8"/>
      <c r="W32" s="13"/>
      <c r="X32" s="8"/>
      <c r="Y32" s="8"/>
      <c r="Z32" s="8"/>
      <c r="AA32" s="8"/>
      <c r="AB32" s="8"/>
      <c r="AC32" s="8"/>
      <c r="AD32" s="8"/>
      <c r="AE32" s="8"/>
      <c r="AF32" s="12"/>
      <c r="AG32" s="12"/>
      <c r="AH32" s="66">
        <f>SUM(AI32:AL32)</f>
        <v>0</v>
      </c>
      <c r="AI32" s="66">
        <v>0</v>
      </c>
      <c r="AJ32" s="67"/>
      <c r="AK32" s="67"/>
      <c r="AL32" s="67"/>
      <c r="AM32" s="66">
        <f>ROUNDUP(G32*0.0214,0)</f>
        <v>9944</v>
      </c>
      <c r="AN32" s="68">
        <v>0</v>
      </c>
    </row>
    <row r="33" spans="1:40" ht="15">
      <c r="A33" s="15"/>
      <c r="B33" s="16"/>
      <c r="C33" s="17"/>
      <c r="D33" s="11" t="s">
        <v>61</v>
      </c>
      <c r="E33" s="11"/>
      <c r="F33" s="26">
        <f aca="true" t="shared" si="13" ref="F33:AN33">SUM(F34:F49)</f>
        <v>30954686</v>
      </c>
      <c r="G33" s="26">
        <f t="shared" si="13"/>
        <v>29532442</v>
      </c>
      <c r="H33" s="12">
        <f t="shared" si="13"/>
        <v>3404969</v>
      </c>
      <c r="I33" s="12">
        <f t="shared" si="13"/>
        <v>0</v>
      </c>
      <c r="J33" s="12">
        <f t="shared" si="13"/>
        <v>0</v>
      </c>
      <c r="K33" s="12">
        <f t="shared" si="13"/>
        <v>0</v>
      </c>
      <c r="L33" s="12">
        <f t="shared" si="13"/>
        <v>0</v>
      </c>
      <c r="M33" s="12">
        <f t="shared" si="13"/>
        <v>0</v>
      </c>
      <c r="N33" s="12">
        <f t="shared" si="13"/>
        <v>0</v>
      </c>
      <c r="O33" s="12">
        <f t="shared" si="13"/>
        <v>578</v>
      </c>
      <c r="P33" s="12">
        <f t="shared" si="13"/>
        <v>1142252</v>
      </c>
      <c r="Q33" s="12">
        <f t="shared" si="13"/>
        <v>0</v>
      </c>
      <c r="R33" s="12">
        <f t="shared" si="13"/>
        <v>0</v>
      </c>
      <c r="S33" s="12">
        <f t="shared" si="13"/>
        <v>1009</v>
      </c>
      <c r="T33" s="12">
        <f t="shared" si="13"/>
        <v>2262717</v>
      </c>
      <c r="U33" s="12">
        <f t="shared" si="13"/>
        <v>0</v>
      </c>
      <c r="V33" s="12">
        <f t="shared" si="13"/>
        <v>0</v>
      </c>
      <c r="W33" s="12">
        <f t="shared" si="13"/>
        <v>5846</v>
      </c>
      <c r="X33" s="12">
        <f t="shared" si="13"/>
        <v>16608898</v>
      </c>
      <c r="Y33" s="12">
        <f t="shared" si="13"/>
        <v>0</v>
      </c>
      <c r="Z33" s="12">
        <f t="shared" si="13"/>
        <v>0</v>
      </c>
      <c r="AA33" s="12">
        <f t="shared" si="13"/>
        <v>2441</v>
      </c>
      <c r="AB33" s="12">
        <f t="shared" si="13"/>
        <v>8843289</v>
      </c>
      <c r="AC33" s="12">
        <f t="shared" si="13"/>
        <v>0</v>
      </c>
      <c r="AD33" s="12">
        <f t="shared" si="13"/>
        <v>297</v>
      </c>
      <c r="AE33" s="12">
        <f t="shared" si="13"/>
        <v>675286</v>
      </c>
      <c r="AF33" s="12">
        <f t="shared" si="13"/>
        <v>0</v>
      </c>
      <c r="AG33" s="12">
        <f t="shared" si="13"/>
        <v>0</v>
      </c>
      <c r="AH33" s="12">
        <f t="shared" si="13"/>
        <v>790245</v>
      </c>
      <c r="AI33" s="12">
        <f t="shared" si="13"/>
        <v>790245</v>
      </c>
      <c r="AJ33" s="12">
        <f t="shared" si="13"/>
        <v>0</v>
      </c>
      <c r="AK33" s="12">
        <f t="shared" si="13"/>
        <v>0</v>
      </c>
      <c r="AL33" s="12">
        <f t="shared" si="13"/>
        <v>0</v>
      </c>
      <c r="AM33" s="12">
        <f t="shared" si="13"/>
        <v>631999</v>
      </c>
      <c r="AN33" s="12">
        <f t="shared" si="13"/>
        <v>0</v>
      </c>
    </row>
    <row r="34" spans="1:40" ht="15">
      <c r="A34" s="15" t="s">
        <v>62</v>
      </c>
      <c r="B34" s="16">
        <v>2018</v>
      </c>
      <c r="C34" s="17">
        <v>5225000033</v>
      </c>
      <c r="D34" s="20">
        <v>1</v>
      </c>
      <c r="E34" s="7" t="s">
        <v>57</v>
      </c>
      <c r="F34" s="27">
        <f>G34+AH34+AM34+AN34</f>
        <v>1178751</v>
      </c>
      <c r="G34" s="28">
        <f>H34+V34+X34+Z34+AB34+AC34+AE34+AF34+AG34</f>
        <v>1143244</v>
      </c>
      <c r="H34" s="6">
        <f>J34+L34+N34+P34+R34+T34</f>
        <v>0</v>
      </c>
      <c r="I34" s="8"/>
      <c r="J34" s="8"/>
      <c r="K34" s="8"/>
      <c r="L34" s="8"/>
      <c r="M34" s="8"/>
      <c r="N34" s="8"/>
      <c r="O34" s="13"/>
      <c r="P34" s="69"/>
      <c r="Q34" s="8"/>
      <c r="R34" s="8"/>
      <c r="S34" s="13"/>
      <c r="T34" s="69"/>
      <c r="U34" s="8"/>
      <c r="V34" s="8"/>
      <c r="W34" s="23">
        <v>408</v>
      </c>
      <c r="X34" s="24">
        <v>1143244</v>
      </c>
      <c r="Y34" s="8"/>
      <c r="Z34" s="8"/>
      <c r="AA34" s="13"/>
      <c r="AB34" s="69"/>
      <c r="AC34" s="8"/>
      <c r="AD34" s="8"/>
      <c r="AE34" s="8"/>
      <c r="AF34" s="12"/>
      <c r="AG34" s="12"/>
      <c r="AH34" s="66">
        <f>SUM(AI34:AL34)</f>
        <v>11041</v>
      </c>
      <c r="AI34" s="66">
        <v>11041</v>
      </c>
      <c r="AJ34" s="67"/>
      <c r="AK34" s="67"/>
      <c r="AL34" s="67"/>
      <c r="AM34" s="66">
        <f>ROUNDUP(G34*0.0214,0)</f>
        <v>24466</v>
      </c>
      <c r="AN34" s="68">
        <v>0</v>
      </c>
    </row>
    <row r="35" spans="1:40" ht="15">
      <c r="A35" s="15" t="s">
        <v>62</v>
      </c>
      <c r="B35" s="16">
        <v>2018</v>
      </c>
      <c r="C35" s="17" t="s">
        <v>69</v>
      </c>
      <c r="D35" s="3">
        <v>2</v>
      </c>
      <c r="E35" s="7" t="s">
        <v>70</v>
      </c>
      <c r="F35" s="27">
        <f aca="true" t="shared" si="14" ref="F35:F46">G35+AH35+AM35+AN35</f>
        <v>4000613</v>
      </c>
      <c r="G35" s="28">
        <f aca="true" t="shared" si="15" ref="G35:G46">H35+V35+X35+Z35+AB35+AC35+AE35+AF35+AG35</f>
        <v>3745654</v>
      </c>
      <c r="H35" s="6">
        <f aca="true" t="shared" si="16" ref="H35:H44">J35+L35+N35+P35+R35+T35</f>
        <v>0</v>
      </c>
      <c r="I35" s="8"/>
      <c r="J35" s="8"/>
      <c r="K35" s="8"/>
      <c r="L35" s="8"/>
      <c r="M35" s="8"/>
      <c r="N35" s="8"/>
      <c r="O35" s="13"/>
      <c r="P35" s="8"/>
      <c r="Q35" s="8"/>
      <c r="R35" s="8"/>
      <c r="S35" s="13"/>
      <c r="T35" s="8"/>
      <c r="U35" s="8"/>
      <c r="V35" s="8"/>
      <c r="W35" s="13">
        <v>1338</v>
      </c>
      <c r="X35" s="4">
        <v>3745654</v>
      </c>
      <c r="Y35" s="8"/>
      <c r="Z35" s="8"/>
      <c r="AA35" s="8"/>
      <c r="AB35" s="8"/>
      <c r="AC35" s="8"/>
      <c r="AD35" s="8"/>
      <c r="AE35" s="8"/>
      <c r="AF35" s="12"/>
      <c r="AG35" s="12"/>
      <c r="AH35" s="66">
        <f>SUM(AI35:AL35)</f>
        <v>174802</v>
      </c>
      <c r="AI35" s="66">
        <v>174802</v>
      </c>
      <c r="AJ35" s="67"/>
      <c r="AK35" s="67"/>
      <c r="AL35" s="67"/>
      <c r="AM35" s="66">
        <f aca="true" t="shared" si="17" ref="AM35:AM44">ROUNDUP(G35*0.0214,0)</f>
        <v>80157</v>
      </c>
      <c r="AN35" s="68">
        <v>0</v>
      </c>
    </row>
    <row r="36" spans="1:40" ht="15">
      <c r="A36" s="15" t="s">
        <v>62</v>
      </c>
      <c r="B36" s="16">
        <v>2018</v>
      </c>
      <c r="C36" s="17">
        <v>5225000032</v>
      </c>
      <c r="D36" s="3">
        <f>D35+1</f>
        <v>3</v>
      </c>
      <c r="E36" s="7" t="s">
        <v>56</v>
      </c>
      <c r="F36" s="27">
        <f t="shared" si="14"/>
        <v>1687547</v>
      </c>
      <c r="G36" s="28">
        <f t="shared" si="15"/>
        <v>1580000</v>
      </c>
      <c r="H36" s="6">
        <f t="shared" si="16"/>
        <v>0</v>
      </c>
      <c r="I36" s="8"/>
      <c r="J36" s="8"/>
      <c r="K36" s="8"/>
      <c r="L36" s="8"/>
      <c r="M36" s="8"/>
      <c r="N36" s="8"/>
      <c r="O36" s="13"/>
      <c r="P36" s="8"/>
      <c r="Q36" s="8"/>
      <c r="R36" s="8"/>
      <c r="S36" s="13"/>
      <c r="T36" s="8"/>
      <c r="U36" s="8"/>
      <c r="V36" s="8"/>
      <c r="W36" s="13">
        <v>550</v>
      </c>
      <c r="X36" s="4">
        <v>1580000</v>
      </c>
      <c r="Y36" s="8"/>
      <c r="Z36" s="8"/>
      <c r="AA36" s="8"/>
      <c r="AB36" s="8"/>
      <c r="AC36" s="8"/>
      <c r="AD36" s="8"/>
      <c r="AE36" s="8"/>
      <c r="AF36" s="12"/>
      <c r="AG36" s="12"/>
      <c r="AH36" s="66">
        <f t="shared" si="11"/>
        <v>73735</v>
      </c>
      <c r="AI36" s="66">
        <v>73735</v>
      </c>
      <c r="AJ36" s="67"/>
      <c r="AK36" s="67"/>
      <c r="AL36" s="67"/>
      <c r="AM36" s="66">
        <f t="shared" si="17"/>
        <v>33812</v>
      </c>
      <c r="AN36" s="68">
        <v>0</v>
      </c>
    </row>
    <row r="37" spans="1:40" ht="15">
      <c r="A37" s="15" t="s">
        <v>62</v>
      </c>
      <c r="B37" s="16">
        <v>2018</v>
      </c>
      <c r="C37" s="17" t="s">
        <v>71</v>
      </c>
      <c r="D37" s="3">
        <f aca="true" t="shared" si="18" ref="D37:D44">D36+1</f>
        <v>4</v>
      </c>
      <c r="E37" s="7" t="s">
        <v>72</v>
      </c>
      <c r="F37" s="27">
        <f t="shared" si="14"/>
        <v>1358032</v>
      </c>
      <c r="G37" s="28">
        <f>H37+V37+X37+Z37+AB37+AC37+AE37+AF37+AG37</f>
        <v>1272280</v>
      </c>
      <c r="H37" s="6">
        <f>J37+L37+N37+P37+R37+T37</f>
        <v>152280</v>
      </c>
      <c r="I37" s="8"/>
      <c r="J37" s="8"/>
      <c r="K37" s="8"/>
      <c r="L37" s="8"/>
      <c r="M37" s="8"/>
      <c r="N37" s="8"/>
      <c r="O37" s="13">
        <v>40</v>
      </c>
      <c r="P37" s="8">
        <v>152280</v>
      </c>
      <c r="Q37" s="8"/>
      <c r="R37" s="8"/>
      <c r="S37" s="13"/>
      <c r="T37" s="8"/>
      <c r="U37" s="8"/>
      <c r="V37" s="8"/>
      <c r="W37" s="13">
        <v>400</v>
      </c>
      <c r="X37" s="4">
        <v>1120000</v>
      </c>
      <c r="Y37" s="8"/>
      <c r="Z37" s="8"/>
      <c r="AA37" s="8"/>
      <c r="AB37" s="8"/>
      <c r="AC37" s="8"/>
      <c r="AD37" s="8"/>
      <c r="AE37" s="8"/>
      <c r="AF37" s="12"/>
      <c r="AG37" s="12"/>
      <c r="AH37" s="66">
        <f t="shared" si="11"/>
        <v>58525</v>
      </c>
      <c r="AI37" s="66">
        <v>58525</v>
      </c>
      <c r="AJ37" s="67"/>
      <c r="AK37" s="67"/>
      <c r="AL37" s="67"/>
      <c r="AM37" s="66">
        <f t="shared" si="17"/>
        <v>27227</v>
      </c>
      <c r="AN37" s="68">
        <v>0</v>
      </c>
    </row>
    <row r="38" spans="1:40" ht="15">
      <c r="A38" s="15" t="s">
        <v>62</v>
      </c>
      <c r="B38" s="16">
        <v>2018</v>
      </c>
      <c r="C38" s="17" t="s">
        <v>73</v>
      </c>
      <c r="D38" s="3">
        <f t="shared" si="18"/>
        <v>5</v>
      </c>
      <c r="E38" s="7" t="s">
        <v>74</v>
      </c>
      <c r="F38" s="27">
        <f t="shared" si="14"/>
        <v>1687547</v>
      </c>
      <c r="G38" s="28">
        <f t="shared" si="15"/>
        <v>1580000</v>
      </c>
      <c r="H38" s="6">
        <f t="shared" si="16"/>
        <v>0</v>
      </c>
      <c r="I38" s="8"/>
      <c r="J38" s="8"/>
      <c r="K38" s="8"/>
      <c r="L38" s="8"/>
      <c r="M38" s="8"/>
      <c r="N38" s="8"/>
      <c r="O38" s="13"/>
      <c r="P38" s="8"/>
      <c r="Q38" s="8"/>
      <c r="R38" s="8"/>
      <c r="S38" s="13"/>
      <c r="T38" s="8"/>
      <c r="U38" s="8"/>
      <c r="V38" s="8"/>
      <c r="W38" s="13">
        <v>550</v>
      </c>
      <c r="X38" s="4">
        <v>1580000</v>
      </c>
      <c r="Y38" s="8"/>
      <c r="Z38" s="8"/>
      <c r="AA38" s="8"/>
      <c r="AB38" s="8"/>
      <c r="AC38" s="8"/>
      <c r="AD38" s="8"/>
      <c r="AE38" s="8"/>
      <c r="AF38" s="12"/>
      <c r="AG38" s="12"/>
      <c r="AH38" s="66">
        <f t="shared" si="11"/>
        <v>73735</v>
      </c>
      <c r="AI38" s="66">
        <v>73735</v>
      </c>
      <c r="AJ38" s="67"/>
      <c r="AK38" s="67"/>
      <c r="AL38" s="67"/>
      <c r="AM38" s="66">
        <f t="shared" si="17"/>
        <v>33812</v>
      </c>
      <c r="AN38" s="68">
        <v>0</v>
      </c>
    </row>
    <row r="39" spans="1:40" ht="15">
      <c r="A39" s="15" t="s">
        <v>62</v>
      </c>
      <c r="B39" s="16">
        <v>2018</v>
      </c>
      <c r="C39" s="17" t="s">
        <v>75</v>
      </c>
      <c r="D39" s="3">
        <f t="shared" si="18"/>
        <v>6</v>
      </c>
      <c r="E39" s="7" t="s">
        <v>76</v>
      </c>
      <c r="F39" s="27">
        <f t="shared" si="14"/>
        <v>2155885</v>
      </c>
      <c r="G39" s="28">
        <f t="shared" si="15"/>
        <v>2019754</v>
      </c>
      <c r="H39" s="6">
        <f t="shared" si="16"/>
        <v>439754</v>
      </c>
      <c r="I39" s="8"/>
      <c r="J39" s="8"/>
      <c r="K39" s="8"/>
      <c r="L39" s="8"/>
      <c r="M39" s="8"/>
      <c r="N39" s="8"/>
      <c r="O39" s="13">
        <v>45</v>
      </c>
      <c r="P39" s="8">
        <v>171294</v>
      </c>
      <c r="Q39" s="8"/>
      <c r="R39" s="8"/>
      <c r="S39" s="13">
        <v>80</v>
      </c>
      <c r="T39" s="8">
        <v>268460</v>
      </c>
      <c r="U39" s="8"/>
      <c r="V39" s="8"/>
      <c r="W39" s="13">
        <v>550</v>
      </c>
      <c r="X39" s="4">
        <v>1580000</v>
      </c>
      <c r="Y39" s="8"/>
      <c r="Z39" s="8"/>
      <c r="AA39" s="8"/>
      <c r="AB39" s="8"/>
      <c r="AC39" s="8"/>
      <c r="AD39" s="8"/>
      <c r="AE39" s="8"/>
      <c r="AF39" s="12"/>
      <c r="AG39" s="12"/>
      <c r="AH39" s="66">
        <f>SUM(AI39:AL39)</f>
        <v>92908</v>
      </c>
      <c r="AI39" s="66">
        <v>92908</v>
      </c>
      <c r="AJ39" s="67"/>
      <c r="AK39" s="67"/>
      <c r="AL39" s="67"/>
      <c r="AM39" s="66">
        <f t="shared" si="17"/>
        <v>43223</v>
      </c>
      <c r="AN39" s="68">
        <v>0</v>
      </c>
    </row>
    <row r="40" spans="1:40" ht="15">
      <c r="A40" s="15" t="s">
        <v>62</v>
      </c>
      <c r="B40" s="16">
        <v>2018</v>
      </c>
      <c r="C40" s="17" t="s">
        <v>77</v>
      </c>
      <c r="D40" s="3">
        <f t="shared" si="18"/>
        <v>7</v>
      </c>
      <c r="E40" s="7" t="s">
        <v>86</v>
      </c>
      <c r="F40" s="27">
        <f t="shared" si="14"/>
        <v>721252</v>
      </c>
      <c r="G40" s="28">
        <f t="shared" si="15"/>
        <v>675286</v>
      </c>
      <c r="H40" s="6">
        <f t="shared" si="16"/>
        <v>0</v>
      </c>
      <c r="I40" s="8"/>
      <c r="J40" s="8"/>
      <c r="K40" s="8"/>
      <c r="L40" s="8"/>
      <c r="M40" s="8"/>
      <c r="N40" s="8"/>
      <c r="O40" s="13"/>
      <c r="P40" s="8"/>
      <c r="Q40" s="8"/>
      <c r="R40" s="8"/>
      <c r="S40" s="13"/>
      <c r="T40" s="8"/>
      <c r="U40" s="8"/>
      <c r="V40" s="8"/>
      <c r="W40" s="13"/>
      <c r="X40" s="8"/>
      <c r="Y40" s="8"/>
      <c r="Z40" s="8"/>
      <c r="AA40" s="8"/>
      <c r="AB40" s="8"/>
      <c r="AC40" s="8"/>
      <c r="AD40" s="13">
        <v>297</v>
      </c>
      <c r="AE40" s="8">
        <v>675286</v>
      </c>
      <c r="AF40" s="12"/>
      <c r="AG40" s="12"/>
      <c r="AH40" s="66">
        <f>SUM(AI40:AL40)</f>
        <v>31514</v>
      </c>
      <c r="AI40" s="66">
        <v>31514</v>
      </c>
      <c r="AJ40" s="67"/>
      <c r="AK40" s="67"/>
      <c r="AL40" s="67"/>
      <c r="AM40" s="66">
        <f>ROUNDUP(G40*0.0214,0)</f>
        <v>14452</v>
      </c>
      <c r="AN40" s="68">
        <v>0</v>
      </c>
    </row>
    <row r="41" spans="1:40" ht="15">
      <c r="A41" s="15" t="s">
        <v>62</v>
      </c>
      <c r="B41" s="16">
        <v>2018</v>
      </c>
      <c r="C41" s="17" t="s">
        <v>78</v>
      </c>
      <c r="D41" s="20">
        <v>8</v>
      </c>
      <c r="E41" s="7" t="s">
        <v>79</v>
      </c>
      <c r="F41" s="27">
        <f t="shared" si="14"/>
        <v>1687547</v>
      </c>
      <c r="G41" s="28">
        <f t="shared" si="15"/>
        <v>1580000</v>
      </c>
      <c r="H41" s="6">
        <f t="shared" si="16"/>
        <v>0</v>
      </c>
      <c r="I41" s="8"/>
      <c r="J41" s="8"/>
      <c r="K41" s="8"/>
      <c r="L41" s="8"/>
      <c r="M41" s="8"/>
      <c r="N41" s="8"/>
      <c r="O41" s="13"/>
      <c r="P41" s="8"/>
      <c r="Q41" s="8"/>
      <c r="R41" s="8"/>
      <c r="S41" s="13"/>
      <c r="T41" s="8"/>
      <c r="U41" s="8"/>
      <c r="V41" s="8"/>
      <c r="W41" s="13">
        <v>550</v>
      </c>
      <c r="X41" s="4">
        <v>1580000</v>
      </c>
      <c r="Y41" s="8"/>
      <c r="Z41" s="8"/>
      <c r="AA41" s="8"/>
      <c r="AB41" s="8"/>
      <c r="AC41" s="8"/>
      <c r="AD41" s="8"/>
      <c r="AE41" s="8"/>
      <c r="AF41" s="12"/>
      <c r="AG41" s="12"/>
      <c r="AH41" s="66">
        <f t="shared" si="11"/>
        <v>73735</v>
      </c>
      <c r="AI41" s="66">
        <v>73735</v>
      </c>
      <c r="AJ41" s="67"/>
      <c r="AK41" s="67"/>
      <c r="AL41" s="67"/>
      <c r="AM41" s="66">
        <f>ROUNDUP(G41*0.0214,0)</f>
        <v>33812</v>
      </c>
      <c r="AN41" s="68">
        <v>0</v>
      </c>
    </row>
    <row r="42" spans="1:40" ht="15">
      <c r="A42" s="15" t="s">
        <v>62</v>
      </c>
      <c r="B42" s="16">
        <v>2018</v>
      </c>
      <c r="C42" s="17" t="s">
        <v>80</v>
      </c>
      <c r="D42" s="3">
        <v>9</v>
      </c>
      <c r="E42" s="7" t="s">
        <v>81</v>
      </c>
      <c r="F42" s="27">
        <f t="shared" si="14"/>
        <v>1687547</v>
      </c>
      <c r="G42" s="28">
        <f t="shared" si="15"/>
        <v>1580000</v>
      </c>
      <c r="H42" s="6">
        <f t="shared" si="16"/>
        <v>0</v>
      </c>
      <c r="I42" s="8"/>
      <c r="J42" s="8"/>
      <c r="K42" s="8"/>
      <c r="L42" s="8"/>
      <c r="M42" s="8"/>
      <c r="N42" s="8"/>
      <c r="O42" s="13"/>
      <c r="P42" s="8"/>
      <c r="Q42" s="8"/>
      <c r="R42" s="8"/>
      <c r="S42" s="13"/>
      <c r="T42" s="8"/>
      <c r="U42" s="8"/>
      <c r="V42" s="8"/>
      <c r="W42" s="13">
        <v>550</v>
      </c>
      <c r="X42" s="4">
        <v>1580000</v>
      </c>
      <c r="Y42" s="8"/>
      <c r="Z42" s="8"/>
      <c r="AA42" s="8"/>
      <c r="AB42" s="8"/>
      <c r="AC42" s="8"/>
      <c r="AD42" s="8"/>
      <c r="AE42" s="8"/>
      <c r="AF42" s="12"/>
      <c r="AG42" s="12"/>
      <c r="AH42" s="66">
        <f t="shared" si="11"/>
        <v>73735</v>
      </c>
      <c r="AI42" s="66">
        <v>73735</v>
      </c>
      <c r="AJ42" s="67"/>
      <c r="AK42" s="67"/>
      <c r="AL42" s="67"/>
      <c r="AM42" s="66">
        <f t="shared" si="17"/>
        <v>33812</v>
      </c>
      <c r="AN42" s="68">
        <v>0</v>
      </c>
    </row>
    <row r="43" spans="1:40" ht="15">
      <c r="A43" s="15" t="s">
        <v>62</v>
      </c>
      <c r="B43" s="16">
        <v>2018</v>
      </c>
      <c r="C43" s="17" t="s">
        <v>82</v>
      </c>
      <c r="D43" s="3">
        <f>D42+1</f>
        <v>10</v>
      </c>
      <c r="E43" s="7" t="s">
        <v>83</v>
      </c>
      <c r="F43" s="27">
        <f t="shared" si="14"/>
        <v>1687547</v>
      </c>
      <c r="G43" s="28">
        <f t="shared" si="15"/>
        <v>1580000</v>
      </c>
      <c r="H43" s="6">
        <f t="shared" si="16"/>
        <v>0</v>
      </c>
      <c r="I43" s="8"/>
      <c r="J43" s="8"/>
      <c r="K43" s="8"/>
      <c r="L43" s="8"/>
      <c r="M43" s="8"/>
      <c r="N43" s="8"/>
      <c r="O43" s="13"/>
      <c r="P43" s="8"/>
      <c r="Q43" s="8"/>
      <c r="R43" s="8"/>
      <c r="S43" s="13"/>
      <c r="T43" s="8"/>
      <c r="U43" s="8"/>
      <c r="V43" s="8"/>
      <c r="W43" s="13">
        <v>550</v>
      </c>
      <c r="X43" s="4">
        <v>1580000</v>
      </c>
      <c r="Y43" s="8"/>
      <c r="Z43" s="8"/>
      <c r="AA43" s="8"/>
      <c r="AB43" s="8"/>
      <c r="AC43" s="8"/>
      <c r="AD43" s="8"/>
      <c r="AE43" s="8"/>
      <c r="AF43" s="12"/>
      <c r="AG43" s="12"/>
      <c r="AH43" s="66">
        <f t="shared" si="11"/>
        <v>73735</v>
      </c>
      <c r="AI43" s="66">
        <v>73735</v>
      </c>
      <c r="AJ43" s="67"/>
      <c r="AK43" s="67"/>
      <c r="AL43" s="67"/>
      <c r="AM43" s="66">
        <f t="shared" si="17"/>
        <v>33812</v>
      </c>
      <c r="AN43" s="68">
        <v>0</v>
      </c>
    </row>
    <row r="44" spans="1:40" ht="15">
      <c r="A44" s="15" t="s">
        <v>62</v>
      </c>
      <c r="B44" s="16">
        <v>2018</v>
      </c>
      <c r="C44" s="17" t="s">
        <v>84</v>
      </c>
      <c r="D44" s="3">
        <f t="shared" si="18"/>
        <v>11</v>
      </c>
      <c r="E44" s="7" t="s">
        <v>85</v>
      </c>
      <c r="F44" s="27">
        <f t="shared" si="14"/>
        <v>1196748</v>
      </c>
      <c r="G44" s="28">
        <f t="shared" si="15"/>
        <v>1120000</v>
      </c>
      <c r="H44" s="6">
        <f t="shared" si="16"/>
        <v>0</v>
      </c>
      <c r="I44" s="8"/>
      <c r="J44" s="8"/>
      <c r="K44" s="8"/>
      <c r="L44" s="8"/>
      <c r="M44" s="8"/>
      <c r="N44" s="8"/>
      <c r="O44" s="13"/>
      <c r="P44" s="8"/>
      <c r="Q44" s="8"/>
      <c r="R44" s="8"/>
      <c r="S44" s="13"/>
      <c r="T44" s="8"/>
      <c r="U44" s="8"/>
      <c r="V44" s="8"/>
      <c r="W44" s="13">
        <v>400</v>
      </c>
      <c r="X44" s="4">
        <v>1120000</v>
      </c>
      <c r="Y44" s="8"/>
      <c r="Z44" s="8"/>
      <c r="AA44" s="8"/>
      <c r="AB44" s="8"/>
      <c r="AC44" s="8"/>
      <c r="AD44" s="8"/>
      <c r="AE44" s="8"/>
      <c r="AF44" s="12"/>
      <c r="AG44" s="12"/>
      <c r="AH44" s="66">
        <f t="shared" si="11"/>
        <v>52780</v>
      </c>
      <c r="AI44" s="66">
        <v>52780</v>
      </c>
      <c r="AJ44" s="67"/>
      <c r="AK44" s="67"/>
      <c r="AL44" s="67"/>
      <c r="AM44" s="66">
        <f t="shared" si="17"/>
        <v>23968</v>
      </c>
      <c r="AN44" s="68">
        <v>0</v>
      </c>
    </row>
    <row r="45" spans="1:40" ht="15">
      <c r="A45" s="15" t="s">
        <v>62</v>
      </c>
      <c r="B45" s="16">
        <v>2018</v>
      </c>
      <c r="C45" s="17" t="s">
        <v>94</v>
      </c>
      <c r="D45" s="3">
        <v>12</v>
      </c>
      <c r="E45" s="19" t="s">
        <v>43</v>
      </c>
      <c r="F45" s="27">
        <f t="shared" si="14"/>
        <v>1590614</v>
      </c>
      <c r="G45" s="28">
        <f t="shared" si="15"/>
        <v>1557288</v>
      </c>
      <c r="H45" s="6">
        <f>J45+L45+N45+P45+R45+T45</f>
        <v>464878</v>
      </c>
      <c r="I45" s="8"/>
      <c r="J45" s="8"/>
      <c r="K45" s="8"/>
      <c r="L45" s="8"/>
      <c r="M45" s="8"/>
      <c r="N45" s="8"/>
      <c r="O45" s="13">
        <v>94</v>
      </c>
      <c r="P45" s="8">
        <v>160655</v>
      </c>
      <c r="Q45" s="8"/>
      <c r="R45" s="8"/>
      <c r="S45" s="13">
        <v>99</v>
      </c>
      <c r="T45" s="8">
        <v>304223</v>
      </c>
      <c r="U45" s="8"/>
      <c r="V45" s="8"/>
      <c r="W45" s="13"/>
      <c r="X45" s="8"/>
      <c r="Y45" s="8"/>
      <c r="Z45" s="8"/>
      <c r="AA45" s="8">
        <v>640</v>
      </c>
      <c r="AB45" s="8">
        <v>1092410</v>
      </c>
      <c r="AC45" s="8"/>
      <c r="AD45" s="8"/>
      <c r="AE45" s="8"/>
      <c r="AF45" s="12"/>
      <c r="AG45" s="12"/>
      <c r="AH45" s="66">
        <f>SUM(AI45:AL45)</f>
        <v>0</v>
      </c>
      <c r="AI45" s="66">
        <v>0</v>
      </c>
      <c r="AJ45" s="67"/>
      <c r="AK45" s="67"/>
      <c r="AL45" s="67"/>
      <c r="AM45" s="66">
        <f>ROUNDUP(G45*0.0214,0)</f>
        <v>33326</v>
      </c>
      <c r="AN45" s="68">
        <v>0</v>
      </c>
    </row>
    <row r="46" spans="1:40" ht="15">
      <c r="A46" s="15" t="s">
        <v>62</v>
      </c>
      <c r="B46" s="16">
        <v>2018</v>
      </c>
      <c r="C46" s="17">
        <v>5225000148</v>
      </c>
      <c r="D46" s="3">
        <f>D45+1</f>
        <v>13</v>
      </c>
      <c r="E46" s="19" t="s">
        <v>44</v>
      </c>
      <c r="F46" s="27">
        <f t="shared" si="14"/>
        <v>2971577</v>
      </c>
      <c r="G46" s="28">
        <f t="shared" si="15"/>
        <v>2909317</v>
      </c>
      <c r="H46" s="6">
        <f>J46+L46+N46+P46+R46+T46</f>
        <v>351286</v>
      </c>
      <c r="I46" s="8"/>
      <c r="J46" s="8"/>
      <c r="K46" s="8"/>
      <c r="L46" s="8"/>
      <c r="M46" s="8"/>
      <c r="N46" s="8"/>
      <c r="O46" s="13"/>
      <c r="P46" s="8"/>
      <c r="Q46" s="8"/>
      <c r="R46" s="8"/>
      <c r="S46" s="13">
        <v>101</v>
      </c>
      <c r="T46" s="8">
        <v>351286</v>
      </c>
      <c r="U46" s="8"/>
      <c r="V46" s="8"/>
      <c r="W46" s="13"/>
      <c r="X46" s="4"/>
      <c r="Y46" s="8"/>
      <c r="Z46" s="8"/>
      <c r="AA46" s="8">
        <v>592</v>
      </c>
      <c r="AB46" s="8">
        <v>2558031</v>
      </c>
      <c r="AC46" s="8"/>
      <c r="AD46" s="8"/>
      <c r="AE46" s="8"/>
      <c r="AF46" s="12"/>
      <c r="AG46" s="12"/>
      <c r="AH46" s="66">
        <v>0</v>
      </c>
      <c r="AI46" s="66">
        <v>0</v>
      </c>
      <c r="AJ46" s="67"/>
      <c r="AK46" s="67"/>
      <c r="AL46" s="67"/>
      <c r="AM46" s="66">
        <f>ROUNDUP(G46*0.0214,0)</f>
        <v>62260</v>
      </c>
      <c r="AN46" s="68">
        <v>0</v>
      </c>
    </row>
    <row r="47" spans="1:40" ht="15">
      <c r="A47" s="15" t="s">
        <v>62</v>
      </c>
      <c r="B47" s="16">
        <v>2018</v>
      </c>
      <c r="C47" s="17" t="s">
        <v>97</v>
      </c>
      <c r="D47" s="20">
        <v>14</v>
      </c>
      <c r="E47" s="7" t="s">
        <v>90</v>
      </c>
      <c r="F47" s="27">
        <f>G47+AH47+AM47+AN47</f>
        <v>1203801</v>
      </c>
      <c r="G47" s="28">
        <f>H47+V47+X47+Z47+AB47+AC47+AE47+AF47+AG47</f>
        <v>1178579</v>
      </c>
      <c r="H47" s="6">
        <f>J47+L47+N47+P47+R47+T47</f>
        <v>1178579</v>
      </c>
      <c r="I47" s="8"/>
      <c r="J47" s="8"/>
      <c r="K47" s="8"/>
      <c r="L47" s="8"/>
      <c r="M47" s="8"/>
      <c r="N47" s="8"/>
      <c r="O47" s="13">
        <v>300</v>
      </c>
      <c r="P47" s="69">
        <v>500192</v>
      </c>
      <c r="Q47" s="8"/>
      <c r="R47" s="8"/>
      <c r="S47" s="13">
        <v>450</v>
      </c>
      <c r="T47" s="69">
        <v>678387</v>
      </c>
      <c r="U47" s="8"/>
      <c r="V47" s="8"/>
      <c r="W47" s="23"/>
      <c r="X47" s="24"/>
      <c r="Y47" s="8"/>
      <c r="Z47" s="8"/>
      <c r="AA47" s="13"/>
      <c r="AB47" s="69"/>
      <c r="AC47" s="8"/>
      <c r="AD47" s="8"/>
      <c r="AE47" s="8"/>
      <c r="AF47" s="12"/>
      <c r="AG47" s="12"/>
      <c r="AH47" s="66">
        <v>0</v>
      </c>
      <c r="AI47" s="66">
        <v>0</v>
      </c>
      <c r="AJ47" s="67"/>
      <c r="AK47" s="67"/>
      <c r="AL47" s="67"/>
      <c r="AM47" s="66">
        <f>ROUNDUP(G47*0.0214,0)</f>
        <v>25222</v>
      </c>
      <c r="AN47" s="68">
        <v>0</v>
      </c>
    </row>
    <row r="48" spans="1:40" ht="15">
      <c r="A48" s="15" t="s">
        <v>62</v>
      </c>
      <c r="B48" s="16">
        <v>2018</v>
      </c>
      <c r="C48" s="17">
        <v>5225000133</v>
      </c>
      <c r="D48" s="20">
        <v>15</v>
      </c>
      <c r="E48" s="19" t="s">
        <v>45</v>
      </c>
      <c r="F48" s="27">
        <f>G48+AH48+AM48+AN48</f>
        <v>2992658</v>
      </c>
      <c r="G48" s="28">
        <f>H48+V48+X48+Z48+AB48+AC48+AE48+AF48+AG48</f>
        <v>2929956</v>
      </c>
      <c r="H48" s="6">
        <f>J48+L48+N48+P48+R48+T48</f>
        <v>337517</v>
      </c>
      <c r="I48" s="8"/>
      <c r="J48" s="8"/>
      <c r="K48" s="8"/>
      <c r="L48" s="8"/>
      <c r="M48" s="8"/>
      <c r="N48" s="8"/>
      <c r="O48" s="13"/>
      <c r="P48" s="8"/>
      <c r="Q48" s="8"/>
      <c r="R48" s="8"/>
      <c r="S48" s="13">
        <v>149</v>
      </c>
      <c r="T48" s="8">
        <v>337517</v>
      </c>
      <c r="U48" s="8"/>
      <c r="V48" s="8"/>
      <c r="W48" s="13"/>
      <c r="X48" s="4"/>
      <c r="Y48" s="8"/>
      <c r="Z48" s="8"/>
      <c r="AA48" s="8">
        <v>603</v>
      </c>
      <c r="AB48" s="8">
        <v>2592439</v>
      </c>
      <c r="AC48" s="8"/>
      <c r="AD48" s="8"/>
      <c r="AE48" s="8"/>
      <c r="AF48" s="12"/>
      <c r="AG48" s="12"/>
      <c r="AH48" s="66">
        <v>0</v>
      </c>
      <c r="AI48" s="66">
        <v>0</v>
      </c>
      <c r="AJ48" s="67"/>
      <c r="AK48" s="67"/>
      <c r="AL48" s="67"/>
      <c r="AM48" s="66">
        <f>ROUNDUP(G48*0.0214,0)</f>
        <v>62702</v>
      </c>
      <c r="AN48" s="68">
        <v>0</v>
      </c>
    </row>
    <row r="49" spans="1:40" ht="15">
      <c r="A49" s="15" t="s">
        <v>62</v>
      </c>
      <c r="B49" s="16">
        <v>2018</v>
      </c>
      <c r="C49" s="17">
        <v>5225000140</v>
      </c>
      <c r="D49" s="20">
        <v>16</v>
      </c>
      <c r="E49" s="19" t="s">
        <v>47</v>
      </c>
      <c r="F49" s="27">
        <f>G49+AH49+AM49+AN49</f>
        <v>3147020</v>
      </c>
      <c r="G49" s="28">
        <f>H49+V49+X49+Z49+AB49+AC49+AE49+AF49+AG49</f>
        <v>3081084</v>
      </c>
      <c r="H49" s="6">
        <f>J49+L49+N49+P49+R49+T49</f>
        <v>480675</v>
      </c>
      <c r="I49" s="8"/>
      <c r="J49" s="8"/>
      <c r="K49" s="8"/>
      <c r="L49" s="8"/>
      <c r="M49" s="8"/>
      <c r="N49" s="8"/>
      <c r="O49" s="13">
        <v>99</v>
      </c>
      <c r="P49" s="8">
        <v>157831</v>
      </c>
      <c r="Q49" s="8"/>
      <c r="R49" s="8"/>
      <c r="S49" s="13">
        <v>130</v>
      </c>
      <c r="T49" s="8">
        <v>322844</v>
      </c>
      <c r="U49" s="8"/>
      <c r="V49" s="8"/>
      <c r="W49" s="13"/>
      <c r="X49" s="4"/>
      <c r="Y49" s="8"/>
      <c r="Z49" s="8"/>
      <c r="AA49" s="8">
        <v>606</v>
      </c>
      <c r="AB49" s="8">
        <v>2600409</v>
      </c>
      <c r="AC49" s="8"/>
      <c r="AD49" s="8"/>
      <c r="AE49" s="8"/>
      <c r="AF49" s="12"/>
      <c r="AG49" s="12"/>
      <c r="AH49" s="66">
        <v>0</v>
      </c>
      <c r="AI49" s="66">
        <v>0</v>
      </c>
      <c r="AJ49" s="67"/>
      <c r="AK49" s="67"/>
      <c r="AL49" s="67"/>
      <c r="AM49" s="66">
        <f>ROUNDUP(G49*0.0214,0)</f>
        <v>65936</v>
      </c>
      <c r="AN49" s="68">
        <v>0</v>
      </c>
    </row>
    <row r="50" spans="1:40" ht="15">
      <c r="A50" s="15"/>
      <c r="B50" s="16"/>
      <c r="C50" s="17"/>
      <c r="D50" s="11" t="s">
        <v>87</v>
      </c>
      <c r="E50" s="11"/>
      <c r="F50" s="26">
        <f aca="true" t="shared" si="19" ref="F50:AL50">SUM(F51:F63)</f>
        <v>25601606</v>
      </c>
      <c r="G50" s="26">
        <f t="shared" si="19"/>
        <v>24018138</v>
      </c>
      <c r="H50" s="12">
        <f t="shared" si="19"/>
        <v>3544753</v>
      </c>
      <c r="I50" s="12">
        <f t="shared" si="19"/>
        <v>0</v>
      </c>
      <c r="J50" s="12">
        <f t="shared" si="19"/>
        <v>0</v>
      </c>
      <c r="K50" s="12">
        <f t="shared" si="19"/>
        <v>1720</v>
      </c>
      <c r="L50" s="12">
        <f t="shared" si="19"/>
        <v>1937304</v>
      </c>
      <c r="M50" s="12">
        <f t="shared" si="19"/>
        <v>0</v>
      </c>
      <c r="N50" s="12">
        <f t="shared" si="19"/>
        <v>0</v>
      </c>
      <c r="O50" s="12">
        <f t="shared" si="19"/>
        <v>222</v>
      </c>
      <c r="P50" s="12">
        <f t="shared" si="19"/>
        <v>364571</v>
      </c>
      <c r="Q50" s="12">
        <f t="shared" si="19"/>
        <v>0</v>
      </c>
      <c r="R50" s="12">
        <f t="shared" si="19"/>
        <v>0</v>
      </c>
      <c r="S50" s="12">
        <f t="shared" si="19"/>
        <v>437</v>
      </c>
      <c r="T50" s="12">
        <f t="shared" si="19"/>
        <v>1242878</v>
      </c>
      <c r="U50" s="12">
        <f t="shared" si="19"/>
        <v>0</v>
      </c>
      <c r="V50" s="12">
        <f t="shared" si="19"/>
        <v>0</v>
      </c>
      <c r="W50" s="12">
        <f t="shared" si="19"/>
        <v>4609</v>
      </c>
      <c r="X50" s="12">
        <f>SUM(X51:X63)</f>
        <v>10182367</v>
      </c>
      <c r="Y50" s="12">
        <f t="shared" si="19"/>
        <v>0</v>
      </c>
      <c r="Z50" s="12">
        <f t="shared" si="19"/>
        <v>0</v>
      </c>
      <c r="AA50" s="12">
        <f t="shared" si="19"/>
        <v>5008</v>
      </c>
      <c r="AB50" s="12">
        <f t="shared" si="19"/>
        <v>10291018</v>
      </c>
      <c r="AC50" s="12">
        <f t="shared" si="19"/>
        <v>0</v>
      </c>
      <c r="AD50" s="12">
        <f t="shared" si="19"/>
        <v>0</v>
      </c>
      <c r="AE50" s="12">
        <f t="shared" si="19"/>
        <v>0</v>
      </c>
      <c r="AF50" s="12">
        <f t="shared" si="19"/>
        <v>0</v>
      </c>
      <c r="AG50" s="12">
        <f t="shared" si="19"/>
        <v>0</v>
      </c>
      <c r="AH50" s="12">
        <f t="shared" si="19"/>
        <v>1069472</v>
      </c>
      <c r="AI50" s="12">
        <f t="shared" si="19"/>
        <v>1069472</v>
      </c>
      <c r="AJ50" s="12">
        <f t="shared" si="19"/>
        <v>0</v>
      </c>
      <c r="AK50" s="12">
        <f t="shared" si="19"/>
        <v>0</v>
      </c>
      <c r="AL50" s="12">
        <f t="shared" si="19"/>
        <v>0</v>
      </c>
      <c r="AM50" s="12">
        <f>SUM(AM51:AM562)</f>
        <v>513996</v>
      </c>
      <c r="AN50" s="12">
        <f>SUM(AN51:AN63)</f>
        <v>0</v>
      </c>
    </row>
    <row r="51" spans="1:40" ht="15">
      <c r="A51" s="15" t="s">
        <v>62</v>
      </c>
      <c r="B51" s="16">
        <v>2019</v>
      </c>
      <c r="C51" s="17" t="s">
        <v>93</v>
      </c>
      <c r="D51" s="3">
        <v>1</v>
      </c>
      <c r="E51" s="7" t="s">
        <v>42</v>
      </c>
      <c r="F51" s="27">
        <f aca="true" t="shared" si="20" ref="F51:F62">G51+AH51+AM51+AN51</f>
        <v>2632945</v>
      </c>
      <c r="G51" s="28">
        <f aca="true" t="shared" si="21" ref="G51:G62">H51+V51+X51+Z51+AB51+AC51+AE51+AF51+AG51</f>
        <v>2577780</v>
      </c>
      <c r="H51" s="6">
        <f aca="true" t="shared" si="22" ref="H51:H63">J51+L51+N51+P51+R51+T51</f>
        <v>1379730</v>
      </c>
      <c r="I51" s="8"/>
      <c r="J51" s="8"/>
      <c r="K51" s="8">
        <v>860</v>
      </c>
      <c r="L51" s="8">
        <v>968652</v>
      </c>
      <c r="M51" s="8"/>
      <c r="N51" s="8"/>
      <c r="O51" s="13">
        <v>39</v>
      </c>
      <c r="P51" s="8">
        <v>64830</v>
      </c>
      <c r="Q51" s="8"/>
      <c r="R51" s="8"/>
      <c r="S51" s="13">
        <v>97</v>
      </c>
      <c r="T51" s="8">
        <v>346248</v>
      </c>
      <c r="U51" s="8"/>
      <c r="V51" s="8"/>
      <c r="W51" s="13"/>
      <c r="X51" s="8"/>
      <c r="Y51" s="8"/>
      <c r="Z51" s="8"/>
      <c r="AA51" s="8">
        <v>690</v>
      </c>
      <c r="AB51" s="8">
        <v>1198050</v>
      </c>
      <c r="AC51" s="8"/>
      <c r="AD51" s="8"/>
      <c r="AE51" s="8"/>
      <c r="AF51" s="12"/>
      <c r="AG51" s="12"/>
      <c r="AH51" s="66">
        <f>SUM(AI51:AL51)</f>
        <v>0</v>
      </c>
      <c r="AI51" s="66">
        <v>0</v>
      </c>
      <c r="AJ51" s="67"/>
      <c r="AK51" s="67"/>
      <c r="AL51" s="67"/>
      <c r="AM51" s="66">
        <f>ROUNDUP(G51*0.0214,0)</f>
        <v>55165</v>
      </c>
      <c r="AN51" s="68">
        <v>0</v>
      </c>
    </row>
    <row r="52" spans="1:40" ht="15">
      <c r="A52" s="15" t="s">
        <v>62</v>
      </c>
      <c r="B52" s="16">
        <v>2019</v>
      </c>
      <c r="C52" s="17" t="s">
        <v>92</v>
      </c>
      <c r="D52" s="3">
        <f>D51+1</f>
        <v>2</v>
      </c>
      <c r="E52" s="7" t="s">
        <v>41</v>
      </c>
      <c r="F52" s="27">
        <f t="shared" si="20"/>
        <v>3148448</v>
      </c>
      <c r="G52" s="28">
        <f t="shared" si="21"/>
        <v>3082482</v>
      </c>
      <c r="H52" s="6">
        <f t="shared" si="22"/>
        <v>1539490</v>
      </c>
      <c r="I52" s="8"/>
      <c r="J52" s="8"/>
      <c r="K52" s="8">
        <v>860</v>
      </c>
      <c r="L52" s="8">
        <v>968652</v>
      </c>
      <c r="M52" s="8"/>
      <c r="N52" s="8"/>
      <c r="O52" s="13">
        <v>106</v>
      </c>
      <c r="P52" s="8">
        <v>176847</v>
      </c>
      <c r="Q52" s="8"/>
      <c r="R52" s="8"/>
      <c r="S52" s="13">
        <v>130</v>
      </c>
      <c r="T52" s="8">
        <v>393991</v>
      </c>
      <c r="U52" s="8"/>
      <c r="V52" s="8"/>
      <c r="W52" s="13"/>
      <c r="X52" s="8"/>
      <c r="Y52" s="8"/>
      <c r="Z52" s="8"/>
      <c r="AA52" s="8">
        <v>690</v>
      </c>
      <c r="AB52" s="8">
        <v>1542992</v>
      </c>
      <c r="AC52" s="8"/>
      <c r="AD52" s="13"/>
      <c r="AE52" s="8"/>
      <c r="AF52" s="12"/>
      <c r="AG52" s="12"/>
      <c r="AH52" s="66">
        <f>SUM(AI52:AL52)</f>
        <v>0</v>
      </c>
      <c r="AI52" s="66">
        <v>0</v>
      </c>
      <c r="AJ52" s="67"/>
      <c r="AK52" s="67"/>
      <c r="AL52" s="67"/>
      <c r="AM52" s="66">
        <f aca="true" t="shared" si="23" ref="AM52:AM63">ROUNDUP(G52*0.0214,0)</f>
        <v>65966</v>
      </c>
      <c r="AN52" s="68">
        <v>0</v>
      </c>
    </row>
    <row r="53" spans="1:40" ht="15">
      <c r="A53" s="15" t="s">
        <v>62</v>
      </c>
      <c r="B53" s="16">
        <v>2019</v>
      </c>
      <c r="C53" s="17">
        <v>5225000135</v>
      </c>
      <c r="D53" s="3">
        <v>3</v>
      </c>
      <c r="E53" s="19" t="s">
        <v>46</v>
      </c>
      <c r="F53" s="27">
        <f t="shared" si="20"/>
        <v>2890606</v>
      </c>
      <c r="G53" s="28">
        <f t="shared" si="21"/>
        <v>2830043</v>
      </c>
      <c r="H53" s="6">
        <f>J53+L53+N53+P53+R53+T53</f>
        <v>286443</v>
      </c>
      <c r="I53" s="8"/>
      <c r="J53" s="8"/>
      <c r="K53" s="8"/>
      <c r="L53" s="8"/>
      <c r="M53" s="8"/>
      <c r="N53" s="8"/>
      <c r="O53" s="13"/>
      <c r="P53" s="8"/>
      <c r="Q53" s="8"/>
      <c r="R53" s="8"/>
      <c r="S53" s="13">
        <v>123</v>
      </c>
      <c r="T53" s="8">
        <v>286443</v>
      </c>
      <c r="U53" s="8"/>
      <c r="V53" s="8"/>
      <c r="W53" s="13"/>
      <c r="X53" s="4"/>
      <c r="Y53" s="8"/>
      <c r="Z53" s="8"/>
      <c r="AA53" s="8">
        <v>612</v>
      </c>
      <c r="AB53" s="8">
        <v>2543600</v>
      </c>
      <c r="AC53" s="8"/>
      <c r="AD53" s="8"/>
      <c r="AE53" s="8"/>
      <c r="AF53" s="12"/>
      <c r="AG53" s="12"/>
      <c r="AH53" s="66">
        <v>0</v>
      </c>
      <c r="AI53" s="66">
        <v>0</v>
      </c>
      <c r="AJ53" s="67"/>
      <c r="AK53" s="67"/>
      <c r="AL53" s="67"/>
      <c r="AM53" s="66">
        <f t="shared" si="23"/>
        <v>60563</v>
      </c>
      <c r="AN53" s="68">
        <v>0</v>
      </c>
    </row>
    <row r="54" spans="1:40" ht="15">
      <c r="A54" s="15" t="s">
        <v>62</v>
      </c>
      <c r="B54" s="16">
        <v>2019</v>
      </c>
      <c r="C54" s="17">
        <v>5225000140</v>
      </c>
      <c r="D54" s="20">
        <v>4</v>
      </c>
      <c r="E54" s="19" t="s">
        <v>112</v>
      </c>
      <c r="F54" s="27">
        <f t="shared" si="20"/>
        <v>3147020</v>
      </c>
      <c r="G54" s="28">
        <f>H54+V54+X54+Z54+AB54+AC54+AE54+AF54+AG54</f>
        <v>2899410</v>
      </c>
      <c r="H54" s="6">
        <f t="shared" si="22"/>
        <v>339090</v>
      </c>
      <c r="I54" s="8"/>
      <c r="J54" s="8"/>
      <c r="K54" s="8"/>
      <c r="L54" s="8"/>
      <c r="M54" s="8"/>
      <c r="N54" s="8"/>
      <c r="O54" s="13">
        <v>77</v>
      </c>
      <c r="P54" s="8">
        <v>122894</v>
      </c>
      <c r="Q54" s="8"/>
      <c r="R54" s="8"/>
      <c r="S54" s="13">
        <v>87</v>
      </c>
      <c r="T54" s="8">
        <v>216196</v>
      </c>
      <c r="U54" s="8"/>
      <c r="V54" s="8"/>
      <c r="W54" s="13"/>
      <c r="X54" s="4"/>
      <c r="Y54" s="8"/>
      <c r="Z54" s="8"/>
      <c r="AA54" s="8">
        <v>616</v>
      </c>
      <c r="AB54" s="8">
        <v>2560320</v>
      </c>
      <c r="AC54" s="8"/>
      <c r="AD54" s="8"/>
      <c r="AE54" s="8"/>
      <c r="AF54" s="12"/>
      <c r="AG54" s="12"/>
      <c r="AH54" s="66">
        <f>AI54+AL54</f>
        <v>185562</v>
      </c>
      <c r="AI54" s="66">
        <v>185562</v>
      </c>
      <c r="AJ54" s="67"/>
      <c r="AK54" s="67"/>
      <c r="AL54" s="67"/>
      <c r="AM54" s="66">
        <f>ROUNDUP(G54*0.0214,0)</f>
        <v>62048</v>
      </c>
      <c r="AN54" s="68">
        <v>0</v>
      </c>
    </row>
    <row r="55" spans="1:40" ht="15">
      <c r="A55" s="15" t="s">
        <v>62</v>
      </c>
      <c r="B55" s="16">
        <v>2019</v>
      </c>
      <c r="C55" s="17" t="s">
        <v>95</v>
      </c>
      <c r="D55" s="3">
        <v>5</v>
      </c>
      <c r="E55" s="7" t="s">
        <v>88</v>
      </c>
      <c r="F55" s="27">
        <f t="shared" si="20"/>
        <v>2669626</v>
      </c>
      <c r="G55" s="28">
        <f>H55+V55+X55+Z55+AB55+AC55+AE55+AF55+AG55</f>
        <v>2446056</v>
      </c>
      <c r="H55" s="6">
        <f t="shared" si="22"/>
        <v>0</v>
      </c>
      <c r="I55" s="8"/>
      <c r="J55" s="8"/>
      <c r="K55" s="8"/>
      <c r="L55" s="8"/>
      <c r="M55" s="8"/>
      <c r="N55" s="8"/>
      <c r="O55" s="13"/>
      <c r="P55" s="8"/>
      <c r="Q55" s="8"/>
      <c r="R55" s="8"/>
      <c r="S55" s="13"/>
      <c r="T55" s="8"/>
      <c r="U55" s="8"/>
      <c r="V55" s="8"/>
      <c r="W55" s="13"/>
      <c r="X55" s="4"/>
      <c r="Y55" s="8"/>
      <c r="Z55" s="8"/>
      <c r="AA55" s="8">
        <v>2400</v>
      </c>
      <c r="AB55" s="8">
        <v>2446056</v>
      </c>
      <c r="AC55" s="8"/>
      <c r="AD55" s="8"/>
      <c r="AE55" s="8"/>
      <c r="AF55" s="12"/>
      <c r="AG55" s="12"/>
      <c r="AH55" s="66">
        <f>SUM(AI55:AL55)</f>
        <v>171224</v>
      </c>
      <c r="AI55" s="66">
        <v>171224</v>
      </c>
      <c r="AJ55" s="67"/>
      <c r="AK55" s="67"/>
      <c r="AL55" s="67"/>
      <c r="AM55" s="66">
        <f t="shared" si="23"/>
        <v>52346</v>
      </c>
      <c r="AN55" s="68">
        <v>0</v>
      </c>
    </row>
    <row r="56" spans="1:40" ht="15">
      <c r="A56" s="15" t="s">
        <v>62</v>
      </c>
      <c r="B56" s="16">
        <v>2019</v>
      </c>
      <c r="C56" s="17" t="s">
        <v>96</v>
      </c>
      <c r="D56" s="3">
        <v>6</v>
      </c>
      <c r="E56" s="7" t="s">
        <v>89</v>
      </c>
      <c r="F56" s="27">
        <f>G56+AH56+AM56+AN56</f>
        <v>1400533</v>
      </c>
      <c r="G56" s="28">
        <f t="shared" si="21"/>
        <v>1283244</v>
      </c>
      <c r="H56" s="6">
        <f t="shared" si="22"/>
        <v>0</v>
      </c>
      <c r="I56" s="8"/>
      <c r="J56" s="8"/>
      <c r="K56" s="8"/>
      <c r="L56" s="8"/>
      <c r="M56" s="8"/>
      <c r="N56" s="8"/>
      <c r="O56" s="13"/>
      <c r="P56" s="69"/>
      <c r="Q56" s="8"/>
      <c r="R56" s="8"/>
      <c r="S56" s="13"/>
      <c r="T56" s="69"/>
      <c r="U56" s="8"/>
      <c r="V56" s="8"/>
      <c r="W56" s="23">
        <v>559</v>
      </c>
      <c r="X56" s="24">
        <v>1283244</v>
      </c>
      <c r="Y56" s="8"/>
      <c r="Z56" s="8"/>
      <c r="AA56" s="13"/>
      <c r="AB56" s="69"/>
      <c r="AC56" s="8"/>
      <c r="AD56" s="8"/>
      <c r="AE56" s="8"/>
      <c r="AF56" s="12"/>
      <c r="AG56" s="12"/>
      <c r="AH56" s="66">
        <v>89827</v>
      </c>
      <c r="AI56" s="66">
        <v>89827</v>
      </c>
      <c r="AJ56" s="67"/>
      <c r="AK56" s="67"/>
      <c r="AL56" s="67"/>
      <c r="AM56" s="66">
        <f t="shared" si="23"/>
        <v>27462</v>
      </c>
      <c r="AN56" s="68">
        <v>0</v>
      </c>
    </row>
    <row r="57" spans="1:40" ht="15">
      <c r="A57" s="15" t="s">
        <v>62</v>
      </c>
      <c r="B57" s="16">
        <v>2019</v>
      </c>
      <c r="C57" s="17" t="s">
        <v>105</v>
      </c>
      <c r="D57" s="3">
        <v>7</v>
      </c>
      <c r="E57" s="7" t="s">
        <v>98</v>
      </c>
      <c r="F57" s="27">
        <f t="shared" si="20"/>
        <v>1333400</v>
      </c>
      <c r="G57" s="28">
        <f t="shared" si="21"/>
        <v>1221733</v>
      </c>
      <c r="H57" s="6">
        <f t="shared" si="22"/>
        <v>0</v>
      </c>
      <c r="I57" s="8"/>
      <c r="J57" s="8"/>
      <c r="K57" s="8"/>
      <c r="L57" s="8"/>
      <c r="M57" s="8"/>
      <c r="N57" s="8"/>
      <c r="O57" s="13"/>
      <c r="P57" s="69"/>
      <c r="Q57" s="8"/>
      <c r="R57" s="8"/>
      <c r="S57" s="13"/>
      <c r="T57" s="69"/>
      <c r="U57" s="8"/>
      <c r="V57" s="8"/>
      <c r="W57" s="23">
        <v>550</v>
      </c>
      <c r="X57" s="24">
        <v>1221733</v>
      </c>
      <c r="Y57" s="8"/>
      <c r="Z57" s="8"/>
      <c r="AA57" s="13"/>
      <c r="AB57" s="69"/>
      <c r="AC57" s="8"/>
      <c r="AD57" s="8"/>
      <c r="AE57" s="8"/>
      <c r="AF57" s="12"/>
      <c r="AG57" s="12"/>
      <c r="AH57" s="66">
        <v>85521</v>
      </c>
      <c r="AI57" s="66">
        <v>85521</v>
      </c>
      <c r="AJ57" s="67"/>
      <c r="AK57" s="67"/>
      <c r="AL57" s="67"/>
      <c r="AM57" s="66">
        <f t="shared" si="23"/>
        <v>26146</v>
      </c>
      <c r="AN57" s="68">
        <v>0</v>
      </c>
    </row>
    <row r="58" spans="1:40" ht="15">
      <c r="A58" s="15" t="s">
        <v>62</v>
      </c>
      <c r="B58" s="16">
        <v>2019</v>
      </c>
      <c r="C58" s="17" t="s">
        <v>106</v>
      </c>
      <c r="D58" s="3">
        <v>8</v>
      </c>
      <c r="E58" s="7" t="s">
        <v>99</v>
      </c>
      <c r="F58" s="27">
        <f t="shared" si="20"/>
        <v>1194574</v>
      </c>
      <c r="G58" s="28">
        <f t="shared" si="21"/>
        <v>1094533</v>
      </c>
      <c r="H58" s="6">
        <f t="shared" si="22"/>
        <v>0</v>
      </c>
      <c r="I58" s="8"/>
      <c r="J58" s="8"/>
      <c r="K58" s="8"/>
      <c r="L58" s="8"/>
      <c r="M58" s="8"/>
      <c r="N58" s="8"/>
      <c r="O58" s="13"/>
      <c r="P58" s="69"/>
      <c r="Q58" s="8"/>
      <c r="R58" s="8"/>
      <c r="S58" s="13"/>
      <c r="T58" s="69"/>
      <c r="U58" s="8"/>
      <c r="V58" s="8"/>
      <c r="W58" s="23">
        <v>450</v>
      </c>
      <c r="X58" s="24">
        <v>1094533</v>
      </c>
      <c r="Y58" s="8"/>
      <c r="Z58" s="8"/>
      <c r="AA58" s="13"/>
      <c r="AB58" s="69"/>
      <c r="AC58" s="8"/>
      <c r="AD58" s="8"/>
      <c r="AE58" s="8"/>
      <c r="AF58" s="12"/>
      <c r="AG58" s="12"/>
      <c r="AH58" s="66">
        <v>76617</v>
      </c>
      <c r="AI58" s="66">
        <v>76617</v>
      </c>
      <c r="AJ58" s="67"/>
      <c r="AK58" s="67"/>
      <c r="AL58" s="67"/>
      <c r="AM58" s="66">
        <f t="shared" si="23"/>
        <v>23424</v>
      </c>
      <c r="AN58" s="68">
        <v>0</v>
      </c>
    </row>
    <row r="59" spans="1:40" ht="15">
      <c r="A59" s="15" t="s">
        <v>62</v>
      </c>
      <c r="B59" s="16">
        <v>2019</v>
      </c>
      <c r="C59" s="17" t="s">
        <v>107</v>
      </c>
      <c r="D59" s="3">
        <v>9</v>
      </c>
      <c r="E59" s="7" t="s">
        <v>100</v>
      </c>
      <c r="F59" s="27">
        <f t="shared" si="20"/>
        <v>1482005</v>
      </c>
      <c r="G59" s="28">
        <f t="shared" si="21"/>
        <v>1357893</v>
      </c>
      <c r="H59" s="6">
        <f t="shared" si="22"/>
        <v>0</v>
      </c>
      <c r="I59" s="8"/>
      <c r="J59" s="8"/>
      <c r="K59" s="8"/>
      <c r="L59" s="8"/>
      <c r="M59" s="8"/>
      <c r="N59" s="8"/>
      <c r="O59" s="13"/>
      <c r="P59" s="69"/>
      <c r="Q59" s="8"/>
      <c r="R59" s="8"/>
      <c r="S59" s="13"/>
      <c r="T59" s="69"/>
      <c r="U59" s="8"/>
      <c r="V59" s="8"/>
      <c r="W59" s="23">
        <v>580</v>
      </c>
      <c r="X59" s="24">
        <v>1357893</v>
      </c>
      <c r="Y59" s="8"/>
      <c r="Z59" s="8"/>
      <c r="AA59" s="13"/>
      <c r="AB59" s="69"/>
      <c r="AC59" s="8"/>
      <c r="AD59" s="8"/>
      <c r="AE59" s="8"/>
      <c r="AF59" s="12"/>
      <c r="AG59" s="12"/>
      <c r="AH59" s="66">
        <v>95053</v>
      </c>
      <c r="AI59" s="66">
        <v>95053</v>
      </c>
      <c r="AJ59" s="67"/>
      <c r="AK59" s="67"/>
      <c r="AL59" s="67"/>
      <c r="AM59" s="66">
        <f t="shared" si="23"/>
        <v>29059</v>
      </c>
      <c r="AN59" s="68">
        <v>0</v>
      </c>
    </row>
    <row r="60" spans="1:40" ht="15">
      <c r="A60" s="15" t="s">
        <v>62</v>
      </c>
      <c r="B60" s="16">
        <v>2019</v>
      </c>
      <c r="C60" s="17" t="s">
        <v>108</v>
      </c>
      <c r="D60" s="3">
        <v>10</v>
      </c>
      <c r="E60" s="7" t="s">
        <v>101</v>
      </c>
      <c r="F60" s="27">
        <f t="shared" si="20"/>
        <v>1396090</v>
      </c>
      <c r="G60" s="28">
        <f t="shared" si="21"/>
        <v>1279173</v>
      </c>
      <c r="H60" s="6">
        <f t="shared" si="22"/>
        <v>0</v>
      </c>
      <c r="I60" s="8"/>
      <c r="J60" s="8"/>
      <c r="K60" s="8"/>
      <c r="L60" s="8"/>
      <c r="M60" s="8"/>
      <c r="N60" s="8"/>
      <c r="O60" s="13"/>
      <c r="P60" s="69"/>
      <c r="Q60" s="8"/>
      <c r="R60" s="8"/>
      <c r="S60" s="13"/>
      <c r="T60" s="69"/>
      <c r="U60" s="8"/>
      <c r="V60" s="8"/>
      <c r="W60" s="23">
        <v>570</v>
      </c>
      <c r="X60" s="24">
        <v>1279173</v>
      </c>
      <c r="Y60" s="8"/>
      <c r="Z60" s="8"/>
      <c r="AA60" s="13"/>
      <c r="AB60" s="69"/>
      <c r="AC60" s="8"/>
      <c r="AD60" s="8"/>
      <c r="AE60" s="8"/>
      <c r="AF60" s="12"/>
      <c r="AG60" s="12"/>
      <c r="AH60" s="66">
        <v>89542</v>
      </c>
      <c r="AI60" s="66">
        <v>89542</v>
      </c>
      <c r="AJ60" s="67"/>
      <c r="AK60" s="67"/>
      <c r="AL60" s="67"/>
      <c r="AM60" s="66">
        <f t="shared" si="23"/>
        <v>27375</v>
      </c>
      <c r="AN60" s="68">
        <v>0</v>
      </c>
    </row>
    <row r="61" spans="1:40" ht="15">
      <c r="A61" s="15" t="s">
        <v>62</v>
      </c>
      <c r="B61" s="16">
        <v>2019</v>
      </c>
      <c r="C61" s="17" t="s">
        <v>109</v>
      </c>
      <c r="D61" s="3">
        <v>11</v>
      </c>
      <c r="E61" s="7" t="s">
        <v>102</v>
      </c>
      <c r="F61" s="27">
        <f t="shared" si="20"/>
        <v>1551473</v>
      </c>
      <c r="G61" s="28">
        <f t="shared" si="21"/>
        <v>1421543</v>
      </c>
      <c r="H61" s="6">
        <f t="shared" si="22"/>
        <v>0</v>
      </c>
      <c r="I61" s="8"/>
      <c r="J61" s="8"/>
      <c r="K61" s="8"/>
      <c r="L61" s="8"/>
      <c r="M61" s="8"/>
      <c r="N61" s="8"/>
      <c r="O61" s="13"/>
      <c r="P61" s="69"/>
      <c r="Q61" s="8"/>
      <c r="R61" s="8"/>
      <c r="S61" s="13"/>
      <c r="T61" s="69"/>
      <c r="U61" s="8"/>
      <c r="V61" s="8"/>
      <c r="W61" s="23">
        <v>800</v>
      </c>
      <c r="X61" s="24">
        <v>1421543</v>
      </c>
      <c r="Y61" s="8"/>
      <c r="Z61" s="8"/>
      <c r="AA61" s="13"/>
      <c r="AB61" s="69"/>
      <c r="AC61" s="8"/>
      <c r="AD61" s="8"/>
      <c r="AE61" s="8"/>
      <c r="AF61" s="12"/>
      <c r="AG61" s="12"/>
      <c r="AH61" s="66">
        <v>99508</v>
      </c>
      <c r="AI61" s="66">
        <v>99508</v>
      </c>
      <c r="AJ61" s="67"/>
      <c r="AK61" s="67"/>
      <c r="AL61" s="67"/>
      <c r="AM61" s="66">
        <f t="shared" si="23"/>
        <v>30422</v>
      </c>
      <c r="AN61" s="68">
        <v>0</v>
      </c>
    </row>
    <row r="62" spans="1:40" ht="15">
      <c r="A62" s="15" t="s">
        <v>62</v>
      </c>
      <c r="B62" s="16">
        <v>2019</v>
      </c>
      <c r="C62" s="17" t="s">
        <v>110</v>
      </c>
      <c r="D62" s="3">
        <v>12</v>
      </c>
      <c r="E62" s="7" t="s">
        <v>103</v>
      </c>
      <c r="F62" s="27">
        <f t="shared" si="20"/>
        <v>1232164</v>
      </c>
      <c r="G62" s="28">
        <f t="shared" si="21"/>
        <v>1128975</v>
      </c>
      <c r="H62" s="6">
        <f t="shared" si="22"/>
        <v>0</v>
      </c>
      <c r="I62" s="8"/>
      <c r="J62" s="8"/>
      <c r="K62" s="8"/>
      <c r="L62" s="8"/>
      <c r="M62" s="8"/>
      <c r="N62" s="8"/>
      <c r="O62" s="13"/>
      <c r="P62" s="69"/>
      <c r="Q62" s="8"/>
      <c r="R62" s="8"/>
      <c r="S62" s="13"/>
      <c r="T62" s="69"/>
      <c r="U62" s="8"/>
      <c r="V62" s="8"/>
      <c r="W62" s="23">
        <v>500</v>
      </c>
      <c r="X62" s="24">
        <v>1128975</v>
      </c>
      <c r="Y62" s="8"/>
      <c r="Z62" s="8"/>
      <c r="AA62" s="13"/>
      <c r="AB62" s="69"/>
      <c r="AC62" s="8"/>
      <c r="AD62" s="8"/>
      <c r="AE62" s="8"/>
      <c r="AF62" s="12"/>
      <c r="AG62" s="12"/>
      <c r="AH62" s="66">
        <v>79028</v>
      </c>
      <c r="AI62" s="66">
        <v>79028</v>
      </c>
      <c r="AJ62" s="67"/>
      <c r="AK62" s="67"/>
      <c r="AL62" s="67"/>
      <c r="AM62" s="66">
        <f t="shared" si="23"/>
        <v>24161</v>
      </c>
      <c r="AN62" s="68">
        <v>0</v>
      </c>
    </row>
    <row r="63" spans="1:40" ht="15">
      <c r="A63" s="15" t="s">
        <v>62</v>
      </c>
      <c r="B63" s="16">
        <v>2019</v>
      </c>
      <c r="C63" s="17" t="s">
        <v>111</v>
      </c>
      <c r="D63" s="3">
        <v>13</v>
      </c>
      <c r="E63" s="7" t="s">
        <v>104</v>
      </c>
      <c r="F63" s="27">
        <f>G63+AH63+AM63+AN63</f>
        <v>1522722</v>
      </c>
      <c r="G63" s="28">
        <f>H63+V63+X63+Z63+AB63+AC63+AE63+AF63+AG63</f>
        <v>1395273</v>
      </c>
      <c r="H63" s="6">
        <f t="shared" si="22"/>
        <v>0</v>
      </c>
      <c r="I63" s="8"/>
      <c r="J63" s="8"/>
      <c r="K63" s="8"/>
      <c r="L63" s="8"/>
      <c r="M63" s="8"/>
      <c r="N63" s="8"/>
      <c r="O63" s="13"/>
      <c r="P63" s="69"/>
      <c r="Q63" s="8"/>
      <c r="R63" s="8"/>
      <c r="S63" s="13"/>
      <c r="T63" s="69"/>
      <c r="U63" s="8"/>
      <c r="V63" s="8"/>
      <c r="W63" s="23">
        <v>600</v>
      </c>
      <c r="X63" s="24">
        <v>1395273</v>
      </c>
      <c r="Y63" s="8"/>
      <c r="Z63" s="8"/>
      <c r="AA63" s="13"/>
      <c r="AB63" s="69"/>
      <c r="AC63" s="8"/>
      <c r="AD63" s="8"/>
      <c r="AE63" s="8"/>
      <c r="AF63" s="12"/>
      <c r="AG63" s="12"/>
      <c r="AH63" s="66">
        <v>97590</v>
      </c>
      <c r="AI63" s="66">
        <v>97590</v>
      </c>
      <c r="AJ63" s="67"/>
      <c r="AK63" s="67"/>
      <c r="AL63" s="67"/>
      <c r="AM63" s="66">
        <f t="shared" si="23"/>
        <v>29859</v>
      </c>
      <c r="AN63" s="68">
        <v>0</v>
      </c>
    </row>
  </sheetData>
  <sheetProtection/>
  <protectedRanges>
    <protectedRange sqref="P24 L29 T24:T29 T11 AB34 X12:X18 P34 T34 X25 AB25:AB27 P26:P28 P19:P22 T20:T22 X20 T47 AB47 P47 T56:T63 AB56:AB63 P56:P63" name="ajyl"/>
    <protectedRange sqref="P24 L29 T24:T29 T11 AB34 X12:X18 P34 T34 X25 AB25:AB27 P26:P28 P19:P22 T20:T22 X20 T47 AB47 P47 T56:T63 AB56:AB63 P56:P63" name="Диапазон16"/>
    <protectedRange sqref="P26:P28 T34 P19:P22 P34 T20:T22 T11 AB34 X12:X18 X20 P24 L29 T24:T29 AB25:AB27 X25 AB47 T47 P47 AB56:AB63 T56:T63 P56:P63" name="Диапазон632"/>
  </protectedRanges>
  <autoFilter ref="A8:AN44"/>
  <mergeCells count="34">
    <mergeCell ref="AL1:AN1"/>
    <mergeCell ref="AM3:AM6"/>
    <mergeCell ref="AN3:AN6"/>
    <mergeCell ref="AF5:AF6"/>
    <mergeCell ref="I5:T5"/>
    <mergeCell ref="U5:V6"/>
    <mergeCell ref="G3:G6"/>
    <mergeCell ref="AG5:AG6"/>
    <mergeCell ref="I6:J6"/>
    <mergeCell ref="K6:L6"/>
    <mergeCell ref="M6:N6"/>
    <mergeCell ref="F3:F6"/>
    <mergeCell ref="AC5:AC6"/>
    <mergeCell ref="Y5:Z6"/>
    <mergeCell ref="AA5:AB6"/>
    <mergeCell ref="H5:H6"/>
    <mergeCell ref="Q6:R6"/>
    <mergeCell ref="O6:P6"/>
    <mergeCell ref="A3:A7"/>
    <mergeCell ref="B3:B7"/>
    <mergeCell ref="C3:C7"/>
    <mergeCell ref="D3:D7"/>
    <mergeCell ref="E3:E7"/>
    <mergeCell ref="AL5:AL6"/>
    <mergeCell ref="S6:T6"/>
    <mergeCell ref="W5:X6"/>
    <mergeCell ref="H3:AG4"/>
    <mergeCell ref="AD5:AE6"/>
    <mergeCell ref="AH3:AL3"/>
    <mergeCell ref="AH4:AH6"/>
    <mergeCell ref="AI4:AL4"/>
    <mergeCell ref="AI5:AI6"/>
    <mergeCell ref="AJ5:AJ6"/>
    <mergeCell ref="AK5:AK6"/>
  </mergeCells>
  <printOptions/>
  <pageMargins left="0.03937007874015748" right="0.03937007874015748" top="0.1968503937007874" bottom="0.1968503937007874" header="0.31496062992125984" footer="0.3149606299212598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Кузьмина Ек</dc:creator>
  <cp:keywords/>
  <dc:description/>
  <cp:lastModifiedBy>user</cp:lastModifiedBy>
  <cp:lastPrinted>2017-08-25T12:20:00Z</cp:lastPrinted>
  <dcterms:created xsi:type="dcterms:W3CDTF">2017-05-15T06:00:31Z</dcterms:created>
  <dcterms:modified xsi:type="dcterms:W3CDTF">2017-08-25T12:20:10Z</dcterms:modified>
  <cp:category/>
  <cp:version/>
  <cp:contentType/>
  <cp:contentStatus/>
</cp:coreProperties>
</file>